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0250" windowHeight="3810" tabRatio="898" activeTab="0"/>
  </bookViews>
  <sheets>
    <sheet name="page 1-IS" sheetId="1" r:id="rId1"/>
    <sheet name="page 2-IS" sheetId="2" r:id="rId2"/>
    <sheet name="page 3-BS" sheetId="3" r:id="rId3"/>
    <sheet name="page 4-BS" sheetId="4" r:id="rId4"/>
    <sheet name="page 5-CF" sheetId="5" r:id="rId5"/>
    <sheet name="page 6-changes in Equity" sheetId="6" r:id="rId6"/>
    <sheet name="page 7" sheetId="7" r:id="rId7"/>
    <sheet name="page 8" sheetId="8" r:id="rId8"/>
    <sheet name="page 9-Notes MASB" sheetId="9" r:id="rId9"/>
    <sheet name="page 10-App 9B" sheetId="10" r:id="rId10"/>
    <sheet name="page 11-Notes App 9B" sheetId="11" r:id="rId11"/>
  </sheets>
  <definedNames>
    <definedName name="_xlnm.Print_Area" localSheetId="9">'page 10-App 9B'!$A$1:$P$46</definedName>
    <definedName name="_xlnm.Print_Area" localSheetId="10">'page 11-Notes App 9B'!$A$1:$P$69</definedName>
    <definedName name="_xlnm.Print_Area" localSheetId="0">'page 1-IS'!$A$1:$G$48</definedName>
    <definedName name="_xlnm.Print_Area" localSheetId="1">'page 2-IS'!$A$1:$H$43</definedName>
    <definedName name="_xlnm.Print_Area" localSheetId="2">'page 3-BS'!$A$1:$H$35</definedName>
    <definedName name="_xlnm.Print_Area" localSheetId="3">'page 4-BS'!$A$1:$H$44</definedName>
    <definedName name="_xlnm.Print_Area" localSheetId="4">'page 5-CF'!$A$1:$F$77</definedName>
    <definedName name="_xlnm.Print_Area" localSheetId="5">'page 6-changes in Equity'!$A$1:$J$36</definedName>
    <definedName name="_xlnm.Print_Area" localSheetId="6">'page 7'!$A$1:$R$38</definedName>
    <definedName name="_xlnm.Print_Area" localSheetId="7">'page 8'!$A$1:$O$58</definedName>
    <definedName name="_xlnm.Print_Area" localSheetId="8">'page 9-Notes MASB'!$A$1:$P$44</definedName>
    <definedName name="_xlnm.Print_Titles" localSheetId="9">'page 10-App 9B'!$1:$6</definedName>
    <definedName name="_xlnm.Print_Titles" localSheetId="10">'page 11-Notes App 9B'!$1:$6</definedName>
    <definedName name="_xlnm.Print_Titles" localSheetId="0">'page 1-IS'!$1:$13</definedName>
    <definedName name="_xlnm.Print_Titles" localSheetId="8">'page 9-Notes MASB'!$1:$8</definedName>
  </definedNames>
  <calcPr fullCalcOnLoad="1"/>
</workbook>
</file>

<file path=xl/sharedStrings.xml><?xml version="1.0" encoding="utf-8"?>
<sst xmlns="http://schemas.openxmlformats.org/spreadsheetml/2006/main" count="436" uniqueCount="309">
  <si>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</si>
  <si>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</si>
  <si>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</si>
  <si>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</si>
  <si>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</si>
  <si>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</si>
  <si>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</si>
  <si>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</si>
  <si>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</si>
  <si>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</si>
  <si>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</si>
  <si>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</si>
  <si>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</si>
  <si>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By Order of the Board</t>
  </si>
  <si>
    <t>Company secretary</t>
  </si>
  <si>
    <t>Cash and cash equivalents at beginning of financial period</t>
  </si>
  <si>
    <t>Reserve on Consolidation</t>
  </si>
  <si>
    <t>(Incorporated in Malaysia)</t>
  </si>
  <si>
    <t>Taxation</t>
  </si>
  <si>
    <t>RM'000</t>
  </si>
  <si>
    <t>PRECEDING YEAR CORRESPONDING PERIOD</t>
  </si>
  <si>
    <t>1)</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</si>
  <si>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</si>
  <si>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</si>
  <si>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</si>
  <si>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</si>
  <si>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</si>
  <si>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</si>
  <si>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</si>
  <si>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</si>
  <si>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</si>
  <si>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</si>
  <si>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</si>
  <si>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</si>
  <si>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</si>
  <si>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</si>
  <si>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</si>
  <si>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</si>
  <si>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</si>
  <si>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</si>
  <si>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</si>
  <si>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</si>
  <si>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</si>
  <si>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</si>
  <si>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</si>
  <si>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</si>
  <si>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</si>
  <si>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(The figures have not been audited)</t>
  </si>
  <si>
    <t>(unaudited)</t>
  </si>
  <si>
    <t>Revenue</t>
  </si>
  <si>
    <t>Finance cost</t>
  </si>
  <si>
    <t>Inventories</t>
  </si>
  <si>
    <t>Shareholders' equity</t>
  </si>
  <si>
    <t xml:space="preserve">Basic </t>
  </si>
  <si>
    <t>Total</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</si>
  <si>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</si>
  <si>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</si>
  <si>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</si>
  <si>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</si>
  <si>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</si>
  <si>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</si>
  <si>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</si>
  <si>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</si>
  <si>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</si>
  <si>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</si>
  <si>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</si>
  <si>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</si>
  <si>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</si>
  <si>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</si>
  <si>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</si>
  <si>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</si>
  <si>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</si>
  <si>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</si>
  <si>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</si>
  <si>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</si>
  <si>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External</t>
  </si>
  <si>
    <t>Inter-segment</t>
  </si>
  <si>
    <t>Diluted</t>
  </si>
  <si>
    <t>Total equity</t>
  </si>
  <si>
    <t>Net assets per share attributable to ordinary equity holders of the parent (RM)</t>
  </si>
  <si>
    <t xml:space="preserve">   Equity holders of the parent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</si>
  <si>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</si>
  <si>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</si>
  <si>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</si>
  <si>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</si>
  <si>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</si>
  <si>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</si>
  <si>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</si>
  <si>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</si>
  <si>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</si>
  <si>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</si>
  <si>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Non-current liabilities</t>
  </si>
  <si>
    <t xml:space="preserve">   Deferred tax liabilities</t>
  </si>
  <si>
    <t>Total liabilities</t>
  </si>
  <si>
    <t>TOTAL EQUITY AND LIABILITIES</t>
  </si>
  <si>
    <t>Attributable to equity holders of the parent</t>
  </si>
  <si>
    <t>Earnings Per Share</t>
  </si>
  <si>
    <t>Operating Activities</t>
  </si>
  <si>
    <t>Investing Activities</t>
  </si>
  <si>
    <t>Financing Activities</t>
  </si>
  <si>
    <t>Net decrease in cash and cash equivalents</t>
  </si>
  <si>
    <t>Cash and cash equivalents at end of financial period</t>
  </si>
  <si>
    <t>equity</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</si>
  <si>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</si>
  <si>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</si>
  <si>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</si>
  <si>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</si>
  <si>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</si>
  <si>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</si>
  <si>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</si>
  <si>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</si>
  <si>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</si>
  <si>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</si>
  <si>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</si>
  <si>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Trade and other receivables</t>
  </si>
  <si>
    <t>Amount due from customers on contracts</t>
  </si>
  <si>
    <t>Amount due from associates</t>
  </si>
  <si>
    <t>Deposits, cash and bank balances</t>
  </si>
  <si>
    <t>(Audited)</t>
  </si>
  <si>
    <t>Trade and other payables</t>
  </si>
  <si>
    <t>Borrowings</t>
  </si>
  <si>
    <t xml:space="preserve">   Borrowings</t>
  </si>
  <si>
    <t>Revaluation Reserve</t>
  </si>
  <si>
    <t>Net cash generated/(used in) from operating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</si>
  <si>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</si>
  <si>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</si>
  <si>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</si>
  <si>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</si>
  <si>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</si>
  <si>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Our principal business operations are not significantly affected by seasonality or cyclicality of operations.</t>
  </si>
  <si>
    <t>Items affecting Assets, Liabilities, Equity, Net Income or Cash Flows that are Unusual in Nature, Size and Incidence</t>
  </si>
  <si>
    <t>There were no changes in estimates of amounts reported in prior interim period or financial year that have a material effect in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</si>
  <si>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</si>
  <si>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</si>
  <si>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</si>
  <si>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</si>
  <si>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</si>
  <si>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</si>
  <si>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</si>
  <si>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</si>
  <si>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</si>
  <si>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</si>
  <si>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</si>
  <si>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</si>
  <si>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</si>
  <si>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</si>
  <si>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</si>
  <si>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The valuation of property, plant and equipment has been brought forward without amendment from the latest audited financial statements.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</si>
  <si>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</si>
  <si>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</si>
  <si>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</si>
  <si>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</si>
  <si>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</si>
  <si>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</si>
  <si>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</si>
  <si>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</si>
  <si>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</si>
  <si>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</si>
  <si>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</si>
  <si>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</si>
  <si>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</si>
  <si>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</si>
  <si>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</si>
  <si>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</si>
  <si>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</si>
  <si>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</si>
  <si>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</si>
  <si>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</si>
  <si>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</si>
  <si>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</si>
  <si>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</si>
  <si>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</si>
  <si>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</si>
  <si>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</si>
  <si>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</si>
  <si>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</si>
  <si>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</si>
  <si>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</si>
  <si>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</si>
  <si>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</si>
  <si>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</si>
  <si>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</si>
  <si>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Cash generated from/(absorbed by) operation</t>
  </si>
  <si>
    <t>Taxation paid</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</si>
  <si>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</si>
  <si>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</si>
  <si>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</si>
  <si>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</si>
  <si>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</si>
  <si>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</si>
  <si>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</si>
  <si>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Fixed deposits pledged with licensed bank</t>
  </si>
  <si>
    <t>Amortisation of prepaid lease payment</t>
  </si>
  <si>
    <t xml:space="preserve">   Pepaid lease payment</t>
  </si>
  <si>
    <t>Material  Subsequent Events</t>
  </si>
  <si>
    <t>There was no dividend paid during the current quarter.</t>
  </si>
  <si>
    <t>Loss / (gain) on disposal of investment properties</t>
  </si>
  <si>
    <t>Allowance for doubtful debts</t>
  </si>
  <si>
    <t xml:space="preserve">CURRENT YEAR QUARTER </t>
  </si>
  <si>
    <t xml:space="preserve">CURRENT YEAR TO DATE </t>
  </si>
  <si>
    <t>-</t>
  </si>
  <si>
    <t>The audit report for the Group's preceding financial year was qualified.</t>
  </si>
  <si>
    <t>Tax refund</t>
  </si>
  <si>
    <t>Addition of prepaid land lease payment</t>
  </si>
  <si>
    <t>Proceed from disposal of investment in subsidiary company</t>
  </si>
  <si>
    <t>Proceeds from issuance of Share Capital</t>
  </si>
  <si>
    <t>As at 1 July 2011</t>
  </si>
  <si>
    <t>There were no issuances and repayment of debt and equity securities, share buybacks, share cancellations, shares held as treasury shares and resale of treasury shares during the current quarter and financial year-to-date.</t>
  </si>
  <si>
    <t>There were no changes in the composition of the Group for the current quarter and financial year-to-date.</t>
  </si>
  <si>
    <t>There were no sales or disposal of unquoted investment and/or properties in the current quarter.</t>
  </si>
  <si>
    <t>Finance income</t>
  </si>
  <si>
    <t xml:space="preserve">Finance income </t>
  </si>
  <si>
    <t xml:space="preserve">CONDENSED CONSOLIDATED STATEMENT OF COMPREHENSIVE INCOME </t>
  </si>
  <si>
    <t>CONDENSED CONSOLIDATED STATEMENT OF FINANCIAL POSITION</t>
  </si>
  <si>
    <t>CONDENSED CONSOLIDATED STATEMENT OF FINANCIAL POSITION cont'd</t>
  </si>
  <si>
    <t>CONDENSED CONSOLIDATED STATEMENT OF CASH FLOWS</t>
  </si>
  <si>
    <t xml:space="preserve"> CONDENSED CONSOLIDATED STATEMENT OF CHANGES IN EQUITY</t>
  </si>
  <si>
    <t xml:space="preserve">        Non-</t>
  </si>
  <si>
    <t xml:space="preserve">   Non-controlling interest</t>
  </si>
  <si>
    <t>controlling interest</t>
  </si>
  <si>
    <t xml:space="preserve">The interim financial statements are unaudited and  have been prepared in accordance with the requirements of Financial Reporting Standard ("FRS")  134 “Interim Financial Reporting” and the applicable disclosure provisions of the Listing Requirements of Bursa Malaysia Securities Berhad. </t>
  </si>
  <si>
    <t>30/06/12</t>
  </si>
  <si>
    <t>CONTINUING OPERATIONS</t>
  </si>
  <si>
    <t>DISCONTINUED OPERATIONS</t>
  </si>
  <si>
    <t>Profit for the year from discountinued operation, net of tax</t>
  </si>
  <si>
    <t>Loss on disposal of investment in subsidiary company</t>
  </si>
  <si>
    <t>As at 30 June 2012</t>
  </si>
  <si>
    <t>Disposal of a subsidiary</t>
  </si>
  <si>
    <t>Issuance of shares</t>
  </si>
  <si>
    <t>Impairment loss on investment in associated company</t>
  </si>
  <si>
    <t>Loss on disposal of investment</t>
  </si>
  <si>
    <t>(Unaudited)</t>
  </si>
  <si>
    <t xml:space="preserve">CONDENSED CONSOLIDATED INCOME STATEMENT </t>
  </si>
  <si>
    <t>Property, plant and equipment written off</t>
  </si>
  <si>
    <t>There were no dividends declared by the Group in the current quarter under review.</t>
  </si>
  <si>
    <t>Written Back of Impairment loss</t>
  </si>
  <si>
    <t>14)</t>
  </si>
  <si>
    <t>Realised and Unrealised Retained Earnings</t>
  </si>
  <si>
    <t xml:space="preserve">Realised </t>
  </si>
  <si>
    <t>Unrealised</t>
  </si>
  <si>
    <t>Total retained earnings</t>
  </si>
  <si>
    <t>M)</t>
  </si>
  <si>
    <t>Significant Related Party Transactions</t>
  </si>
  <si>
    <t>Basis of Preparation</t>
  </si>
  <si>
    <t>30/09/12</t>
  </si>
  <si>
    <t xml:space="preserve">CURRENT QUARTER </t>
  </si>
  <si>
    <t>INDIVIDUAL QUARTER (Q1)</t>
  </si>
  <si>
    <t>Interim report for the financial period ended 30 September 2012</t>
  </si>
  <si>
    <t>30 November 2012</t>
  </si>
  <si>
    <t>As at 30 September 2012</t>
  </si>
  <si>
    <t>30/09/11</t>
  </si>
  <si>
    <t>The changes in contingent liabilities since 30 June 2012 are as follows:</t>
  </si>
  <si>
    <t>- As at 1 July 2012</t>
  </si>
  <si>
    <t>- As at 30 September 2012</t>
  </si>
  <si>
    <t>- Increase/(decrease) during the financial period-to-date</t>
  </si>
  <si>
    <t>3 Months Ended 30 September 2012</t>
  </si>
  <si>
    <t>3 Months Ended 30 September 2011</t>
  </si>
  <si>
    <t>The interim financial statements should be read in conjunction with the audited financial statements of the Group for the financial year ended 30 June 2012.  These explanatory notes attached to the interim financial statements provide an explanation of events and transactions that are significant to an understanding of the changes in the financial position and performance of the Group since the financial year ended 30 June 2012.</t>
  </si>
  <si>
    <t>(The condensed consolidated statement of changes in equity should be read in conjunction with the audited financial statements for the financial year ended 30 June 2012 and the accompanying explanatory notes attached to this interim financial report)</t>
  </si>
  <si>
    <t>As at 1 July 2012</t>
  </si>
  <si>
    <t>3 Months Ended</t>
  </si>
  <si>
    <t>(The condensed consolidated income statement should be read in conjunction with the audited financial statements for the financial year ended 30 June 2012 and the accompanying explanatory notes attached to this interim financial report)</t>
  </si>
  <si>
    <t>(The condensed consolidated statement of financial position should be read in conjunction with the audited financial statements for the financial year ended 30 June 2012 and the accompanying explanatory notes attached to this interim financial report)</t>
  </si>
  <si>
    <t>(The condensed consolidated statement of cash flows should be read in conjunction with the audited financial statements for the financial year ended 30 June 2012 and the accompanying explanatory notes attached to this interim financial report)</t>
  </si>
  <si>
    <t>The Group borrowings as at 30 September 2012 are as follows:</t>
  </si>
  <si>
    <t>CUMULATIVE QUARTER (3 Mths)</t>
  </si>
  <si>
    <t xml:space="preserve">PRECEDING YEAR  CORRESPONDING QUARTER    </t>
  </si>
  <si>
    <t xml:space="preserve">PRECEDING YEAR CORRESPONDING PERIOD                  </t>
  </si>
  <si>
    <t>As at 30 September 2011</t>
  </si>
  <si>
    <t>The significant accounting policies adopted in the unaudited interim financial statements are consistent with those adopted in the Group's audited financial statements for the financial year ended 30 June 2012.</t>
  </si>
  <si>
    <t>The retained earnings as at 30 September 2012 are analysed as follows:</t>
  </si>
  <si>
    <t xml:space="preserve">    Amount due to customers</t>
  </si>
  <si>
    <t>There were no unusual items affecting assets, liabilities, equity, net income and cash flows for the current  quarter and financial period-to-date, other than LAD provision and WIP write-off.</t>
  </si>
  <si>
    <t>(The condensed consolidated statement of comprehensive income should be read in conjunction with the audited financial statements for the financial year ended 30 June 2012 and the accompanying explanatory notes attached to this interim financial report)</t>
  </si>
  <si>
    <t xml:space="preserve">PRECEDING YEAR CORRESPONDING PERIOD                    </t>
  </si>
  <si>
    <t xml:space="preserve">PRECEDING YEAR  CORRESPONDING QUARTER       </t>
  </si>
  <si>
    <t>Operating  loss</t>
  </si>
  <si>
    <t>Loss before tax</t>
  </si>
  <si>
    <t>Loss for the period from continuing operations</t>
  </si>
  <si>
    <t>Loss for the period</t>
  </si>
  <si>
    <t>Loss attributable to:</t>
  </si>
  <si>
    <t>Loss per share attributable to equity holders of the parent (sen)</t>
  </si>
  <si>
    <t xml:space="preserve">   Accumulated losses</t>
  </si>
  <si>
    <t>Loss before taxation from continuing operations</t>
  </si>
  <si>
    <t>Gain on disposal of property, plant and equipment</t>
  </si>
  <si>
    <t>Operating loss before working capital changes</t>
  </si>
  <si>
    <t>Net cash (used in)/from financing activities</t>
  </si>
  <si>
    <t>Net cash used in investing activities</t>
  </si>
  <si>
    <t>Total comprehensive loss for the period</t>
  </si>
  <si>
    <t>(Accumulated loss) / Retained Profits</t>
  </si>
  <si>
    <t>Provision for doubtful debts</t>
  </si>
  <si>
    <t>Provision for amount due from customers on contracts</t>
  </si>
  <si>
    <t>EXCEPTIONAL ITEMS (related to prior year)</t>
  </si>
  <si>
    <t>Total loss</t>
  </si>
  <si>
    <t>Save that a petition for the winding-up of the Company was purportedly presented to the court on 29 October 2012 (but not served on the Company as at the date of this announcement), there were no material subsequent events to the end of the current quarter up to date of announcement that have not been reflected in the financial statements for the current quarter and financial year-to-date.</t>
  </si>
  <si>
    <t>The Group recorded turnover of RM28.52 million and loss before tax of RM38.87 million for the current quarter as compared to RM72.52 million and loss before tax of  RM13.88 million in the immediate preceding quarter. The loss in the immediate preceding quarter includes a provision for non recoverable claims of RM15 million as announced then.</t>
  </si>
  <si>
    <t>The basic earnings per share has been calculated based on consolidated loss after taxation and minority interest of RM 90,527,000 (FY 2012: loss RM38,583,800) and on the weighted average number of shares in issue during the period of 50,879,800 (FY 2012: 50,879,800).</t>
  </si>
  <si>
    <t>The Group is actively looking for construction projects to improve its revenue and profitability, and measures to reduce costs.</t>
  </si>
  <si>
    <t>There were no corporate proposals announced in the current quarter and financial year-to-date.  However, on 19 November 2012, it was announced that the Company was considered an Affected Listed Issuer under Practice Note 17 of the Bursa Malaysia Securities Berhad's Main Market Listing Requirements ("the MMLR").  Accordingly, the Company is required to inter alia submit a regularisation plan to the relevant authority within 12 months from the date of such announcement.  The Company is currently in the process of formulating such regularisation plan.</t>
  </si>
  <si>
    <t>Transactions between the Company and its subsidiary companies are as follows:</t>
  </si>
  <si>
    <t>Machinery rental paid/payable to subsidiary</t>
  </si>
  <si>
    <t>- Seranta Machinery and Equipment Sdn Bhd</t>
  </si>
  <si>
    <t>Save that a petition for the winding-up of the Company was purportedly presented to the court on 29 October 2012 (but not served on the Company as at the date of this announcement), there was no material litigation arising since the end of financial year ended 30 June 2012.</t>
  </si>
  <si>
    <t>Less: Consolidation adjustments</t>
  </si>
  <si>
    <t>During the quarter under review, turnover decreased by 5.9% to RM28.52 million compared to preceding year corresponding quarter. The group registered a loss before tax RM38.87 million compared to a loss of RM1.45 million for the preceding year corresponding quarter. The loss before tax recorded is due to a provision of RM6.70 million for claims on certain projects which management deems may not be recoverable and LAD provision of RM30.7 million due to delay of expected completion time. Additionally, during the quarter, it was brought to the attention of the Group that certain Work-in-Progress as reflected in the audited accounts for the financial year ended 30 June 2012 is not billable and chargeable to the customers.  In this regard, on 19 November 2012, it was announced that a provision of RM29.63 million was required to be made pending investigation into the need to make further provisions.  To this end, a further provision totalling RM21.99 million has been made.  Accordingly, the Group has made a prior year adjustment to the Amount Due from Customers on Contracts of RM43.02 million and a provision of doutbful debts of RM8.60 million.  The above culminated in a total loss arising of RM90.53 million, after taking into consideration taxation of RM0.04 million.</t>
  </si>
  <si>
    <t>Exceptional items</t>
  </si>
  <si>
    <t>Total loss attributable to:</t>
  </si>
  <si>
    <t>Provision for Liquidated Ascertain Damages expense</t>
  </si>
  <si>
    <t>Total loss before taxation</t>
  </si>
</sst>
</file>

<file path=xl/styles.xml><?xml version="1.0" encoding="utf-8"?>
<styleSheet xmlns="http://schemas.openxmlformats.org/spreadsheetml/2006/main">
  <numFmts count="4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 numFmtId="204" formatCode="_(* #,##0.000_);_(* \(#,##0.000\);_(* &quot;-&quot;??_);_(@_)"/>
  </numFmts>
  <fonts count="57">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2"/>
    </font>
    <font>
      <b/>
      <sz val="9"/>
      <name val="Arial"/>
      <family val="2"/>
    </font>
    <font>
      <i/>
      <sz val="9"/>
      <name val="Times New Roman"/>
      <family val="1"/>
    </font>
    <font>
      <b/>
      <sz val="8"/>
      <name val="Times New Roman"/>
      <family val="1"/>
    </font>
    <font>
      <u val="single"/>
      <sz val="9"/>
      <color indexed="12"/>
      <name val="Arial"/>
      <family val="2"/>
    </font>
    <font>
      <u val="single"/>
      <sz val="9"/>
      <color indexed="36"/>
      <name val="Arial"/>
      <family val="2"/>
    </font>
    <font>
      <u val="single"/>
      <sz val="9"/>
      <name val="Times New Roman"/>
      <family val="1"/>
    </font>
    <font>
      <b/>
      <sz val="10"/>
      <name val="Terminal"/>
      <family val="3"/>
    </font>
    <font>
      <u val="single"/>
      <sz val="10"/>
      <name val="Times New Roman"/>
      <family val="1"/>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sz val="9"/>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55">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42"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42"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42"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42"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42" applyNumberFormat="1" applyFont="1" applyFill="1" applyAlignment="1">
      <alignment/>
    </xf>
    <xf numFmtId="0" fontId="7" fillId="0" borderId="0" xfId="0" applyFont="1" applyAlignment="1">
      <alignment horizontal="left"/>
    </xf>
    <xf numFmtId="0" fontId="6" fillId="0" borderId="0" xfId="57">
      <alignment/>
      <protection/>
    </xf>
    <xf numFmtId="0" fontId="2" fillId="0" borderId="0" xfId="57"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57" applyFont="1" applyAlignment="1">
      <alignment wrapText="1"/>
      <protection/>
    </xf>
    <xf numFmtId="179" fontId="3" fillId="0" borderId="0" xfId="42"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179" fontId="1" fillId="0" borderId="0" xfId="42"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42" applyNumberFormat="1" applyFont="1" applyFill="1" applyBorder="1" applyAlignment="1">
      <alignment/>
    </xf>
    <xf numFmtId="179" fontId="2" fillId="0" borderId="0" xfId="42"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11" fillId="0" borderId="0" xfId="0" applyFont="1" applyAlignment="1" quotePrefix="1">
      <alignment vertical="top" wrapText="1"/>
    </xf>
    <xf numFmtId="179" fontId="2" fillId="0" borderId="0" xfId="42" applyNumberFormat="1" applyFont="1" applyAlignment="1" applyProtection="1" quotePrefix="1">
      <alignment horizontal="left"/>
      <protection/>
    </xf>
    <xf numFmtId="179" fontId="2" fillId="0" borderId="0" xfId="42" applyNumberFormat="1" applyFont="1" applyAlignment="1" applyProtection="1">
      <alignment horizontal="left"/>
      <protection/>
    </xf>
    <xf numFmtId="43" fontId="2" fillId="0" borderId="0" xfId="0" applyNumberFormat="1" applyFont="1" applyAlignment="1">
      <alignment horizontal="left"/>
    </xf>
    <xf numFmtId="179" fontId="2" fillId="0" borderId="0" xfId="42" applyNumberFormat="1" applyFont="1" applyAlignment="1" quotePrefix="1">
      <alignment horizontal="left"/>
    </xf>
    <xf numFmtId="0" fontId="15" fillId="0" borderId="0" xfId="0" applyFont="1" applyAlignment="1">
      <alignment/>
    </xf>
    <xf numFmtId="0" fontId="6" fillId="0" borderId="0" xfId="57" applyFont="1">
      <alignment/>
      <protection/>
    </xf>
    <xf numFmtId="43" fontId="3" fillId="0" borderId="0" xfId="0"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2" fillId="0" borderId="0" xfId="0" applyFont="1" applyAlignment="1">
      <alignment/>
    </xf>
    <xf numFmtId="0" fontId="2" fillId="0" borderId="0" xfId="0" applyFont="1" applyAlignment="1">
      <alignment horizontal="left" wrapText="1"/>
    </xf>
    <xf numFmtId="0" fontId="2" fillId="0" borderId="0" xfId="0" applyFont="1" applyFill="1" applyAlignment="1">
      <alignment horizontal="left" wrapText="1" indent="1"/>
    </xf>
    <xf numFmtId="0" fontId="2" fillId="0" borderId="0" xfId="0" applyFont="1" applyFill="1" applyAlignment="1">
      <alignment wrapText="1"/>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42" applyNumberFormat="1" applyFont="1" applyFill="1" applyAlignment="1">
      <alignment/>
    </xf>
    <xf numFmtId="41" fontId="2" fillId="0" borderId="10" xfId="42" applyNumberFormat="1" applyFont="1" applyFill="1" applyBorder="1" applyAlignment="1">
      <alignment/>
    </xf>
    <xf numFmtId="41" fontId="2" fillId="0" borderId="0" xfId="42" applyNumberFormat="1" applyFont="1" applyFill="1" applyBorder="1" applyAlignment="1">
      <alignment/>
    </xf>
    <xf numFmtId="41" fontId="2" fillId="0" borderId="11" xfId="42" applyNumberFormat="1" applyFont="1" applyFill="1" applyBorder="1" applyAlignment="1">
      <alignment/>
    </xf>
    <xf numFmtId="41" fontId="2" fillId="0" borderId="12" xfId="42" applyNumberFormat="1" applyFont="1" applyFill="1" applyBorder="1" applyAlignment="1">
      <alignment/>
    </xf>
    <xf numFmtId="41" fontId="2" fillId="0" borderId="13" xfId="42"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3" fillId="0" borderId="0" xfId="0" applyNumberFormat="1" applyFont="1" applyFill="1" applyAlignment="1">
      <alignment wrapText="1"/>
    </xf>
    <xf numFmtId="41" fontId="3" fillId="0" borderId="0" xfId="0" applyNumberFormat="1" applyFont="1" applyFill="1" applyAlignment="1">
      <alignment/>
    </xf>
    <xf numFmtId="0" fontId="1" fillId="0" borderId="0" xfId="0" applyFont="1" applyFill="1" applyAlignment="1">
      <alignment horizontal="justify"/>
    </xf>
    <xf numFmtId="41" fontId="2" fillId="0" borderId="14" xfId="42" applyNumberFormat="1" applyFont="1" applyFill="1" applyBorder="1" applyAlignment="1">
      <alignment/>
    </xf>
    <xf numFmtId="41" fontId="2" fillId="0" borderId="15" xfId="42" applyNumberFormat="1" applyFont="1" applyFill="1" applyBorder="1" applyAlignment="1">
      <alignment/>
    </xf>
    <xf numFmtId="41" fontId="2" fillId="0" borderId="16" xfId="42" applyNumberFormat="1" applyFont="1" applyFill="1" applyBorder="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4" fillId="33" borderId="0" xfId="0" applyFont="1" applyFill="1" applyBorder="1" applyAlignment="1">
      <alignment horizontal="center"/>
    </xf>
    <xf numFmtId="0" fontId="1" fillId="33" borderId="0" xfId="0" applyFont="1" applyFill="1" applyBorder="1" applyAlignment="1">
      <alignment/>
    </xf>
    <xf numFmtId="0" fontId="2" fillId="33" borderId="0" xfId="0" applyFont="1" applyFill="1" applyBorder="1" applyAlignment="1">
      <alignment horizontal="center"/>
    </xf>
    <xf numFmtId="0" fontId="3" fillId="33" borderId="0" xfId="0" applyFont="1" applyFill="1" applyBorder="1" applyAlignment="1">
      <alignment/>
    </xf>
    <xf numFmtId="41" fontId="2" fillId="33" borderId="0" xfId="42" applyNumberFormat="1" applyFont="1" applyFill="1" applyBorder="1" applyAlignment="1">
      <alignment vertical="center"/>
    </xf>
    <xf numFmtId="41" fontId="2" fillId="33" borderId="0" xfId="42" applyNumberFormat="1" applyFont="1" applyFill="1" applyBorder="1" applyAlignment="1">
      <alignment/>
    </xf>
    <xf numFmtId="41" fontId="2" fillId="33" borderId="0" xfId="42" applyNumberFormat="1" applyFont="1" applyFill="1" applyBorder="1" applyAlignment="1">
      <alignment/>
    </xf>
    <xf numFmtId="41" fontId="2" fillId="33" borderId="0" xfId="42" applyNumberFormat="1" applyFont="1" applyFill="1" applyBorder="1" applyAlignment="1">
      <alignment wrapText="1"/>
    </xf>
    <xf numFmtId="0" fontId="1" fillId="33" borderId="0" xfId="0" applyFont="1" applyFill="1" applyBorder="1" applyAlignment="1">
      <alignment/>
    </xf>
    <xf numFmtId="41" fontId="1" fillId="33" borderId="0" xfId="0" applyNumberFormat="1" applyFont="1" applyFill="1" applyBorder="1" applyAlignment="1">
      <alignment/>
    </xf>
    <xf numFmtId="41" fontId="2" fillId="0" borderId="0" xfId="0" applyNumberFormat="1" applyFont="1" applyAlignment="1">
      <alignment/>
    </xf>
    <xf numFmtId="41" fontId="6" fillId="0" borderId="0" xfId="57" applyNumberFormat="1" applyFont="1">
      <alignment/>
      <protection/>
    </xf>
    <xf numFmtId="15" fontId="1" fillId="0" borderId="0" xfId="0" applyNumberFormat="1" applyFont="1" applyAlignment="1" quotePrefix="1">
      <alignment/>
    </xf>
    <xf numFmtId="15" fontId="6" fillId="0" borderId="0" xfId="57" applyNumberFormat="1" applyFont="1" quotePrefix="1">
      <alignment/>
      <protection/>
    </xf>
    <xf numFmtId="0" fontId="1" fillId="33" borderId="0" xfId="0" applyFont="1" applyFill="1" applyAlignment="1">
      <alignment/>
    </xf>
    <xf numFmtId="0" fontId="7" fillId="33" borderId="0" xfId="0" applyFont="1" applyFill="1" applyAlignment="1">
      <alignment horizontal="right" vertical="top" wrapText="1"/>
    </xf>
    <xf numFmtId="14" fontId="7" fillId="33" borderId="0" xfId="0" applyNumberFormat="1" applyFont="1" applyFill="1" applyAlignment="1">
      <alignment horizontal="right"/>
    </xf>
    <xf numFmtId="0" fontId="7" fillId="33" borderId="0" xfId="0" applyFont="1" applyFill="1" applyAlignment="1">
      <alignment horizontal="right"/>
    </xf>
    <xf numFmtId="0" fontId="12" fillId="33" borderId="0" xfId="0" applyFont="1" applyFill="1" applyAlignment="1">
      <alignment horizontal="right"/>
    </xf>
    <xf numFmtId="0" fontId="2" fillId="33" borderId="0" xfId="0" applyFont="1" applyFill="1" applyAlignment="1">
      <alignment/>
    </xf>
    <xf numFmtId="179" fontId="7" fillId="33" borderId="0" xfId="42" applyNumberFormat="1" applyFont="1" applyFill="1" applyAlignment="1">
      <alignment/>
    </xf>
    <xf numFmtId="179" fontId="1" fillId="33" borderId="0" xfId="42" applyNumberFormat="1" applyFont="1" applyFill="1" applyAlignment="1">
      <alignment/>
    </xf>
    <xf numFmtId="0" fontId="3" fillId="33" borderId="0" xfId="0" applyFont="1" applyFill="1" applyAlignment="1">
      <alignment/>
    </xf>
    <xf numFmtId="41" fontId="1" fillId="33" borderId="0" xfId="0" applyNumberFormat="1" applyFont="1" applyFill="1" applyAlignment="1">
      <alignment/>
    </xf>
    <xf numFmtId="41" fontId="3" fillId="33" borderId="0" xfId="0" applyNumberFormat="1" applyFont="1" applyFill="1" applyBorder="1" applyAlignment="1">
      <alignment horizontal="right"/>
    </xf>
    <xf numFmtId="41" fontId="2" fillId="33" borderId="0" xfId="42" applyNumberFormat="1" applyFont="1" applyFill="1" applyAlignment="1">
      <alignment/>
    </xf>
    <xf numFmtId="41" fontId="3" fillId="33" borderId="0" xfId="42" applyNumberFormat="1" applyFont="1" applyFill="1" applyBorder="1" applyAlignment="1">
      <alignment horizontal="right"/>
    </xf>
    <xf numFmtId="0" fontId="1" fillId="33"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0" fontId="5" fillId="33" borderId="0" xfId="0" applyFont="1" applyFill="1" applyAlignment="1">
      <alignment/>
    </xf>
    <xf numFmtId="0" fontId="6" fillId="33" borderId="0" xfId="0" applyFont="1" applyFill="1" applyAlignment="1">
      <alignment/>
    </xf>
    <xf numFmtId="0" fontId="3" fillId="33" borderId="0" xfId="0" applyFont="1" applyFill="1" applyBorder="1" applyAlignment="1">
      <alignment/>
    </xf>
    <xf numFmtId="0" fontId="3" fillId="33" borderId="0" xfId="0" applyFont="1" applyFill="1" applyAlignment="1">
      <alignment vertical="top"/>
    </xf>
    <xf numFmtId="0" fontId="1" fillId="33" borderId="0" xfId="0" applyFont="1" applyFill="1" applyAlignment="1">
      <alignment horizontal="justify"/>
    </xf>
    <xf numFmtId="0" fontId="1" fillId="33" borderId="0" xfId="0" applyFont="1" applyFill="1" applyBorder="1" applyAlignment="1">
      <alignment horizontal="justify"/>
    </xf>
    <xf numFmtId="0" fontId="3" fillId="33" borderId="0" xfId="0" applyFont="1" applyFill="1" applyBorder="1" applyAlignment="1">
      <alignment horizontal="right"/>
    </xf>
    <xf numFmtId="0" fontId="3" fillId="33" borderId="0" xfId="0" applyFont="1" applyFill="1" applyBorder="1" applyAlignment="1">
      <alignment horizontal="right" vertical="justify"/>
    </xf>
    <xf numFmtId="14" fontId="3" fillId="33" borderId="0" xfId="0" applyNumberFormat="1" applyFont="1" applyFill="1" applyBorder="1" applyAlignment="1">
      <alignment horizontal="right"/>
    </xf>
    <xf numFmtId="0" fontId="17" fillId="33" borderId="0" xfId="0" applyFont="1" applyFill="1" applyAlignment="1">
      <alignment/>
    </xf>
    <xf numFmtId="41" fontId="1" fillId="33" borderId="12" xfId="0" applyNumberFormat="1" applyFont="1" applyFill="1" applyBorder="1" applyAlignment="1">
      <alignment/>
    </xf>
    <xf numFmtId="15" fontId="1" fillId="33" borderId="0" xfId="0" applyNumberFormat="1" applyFont="1" applyFill="1" applyAlignment="1" quotePrefix="1">
      <alignment/>
    </xf>
    <xf numFmtId="41" fontId="2" fillId="33" borderId="13" xfId="42" applyNumberFormat="1" applyFont="1" applyFill="1" applyBorder="1" applyAlignment="1">
      <alignment/>
    </xf>
    <xf numFmtId="0" fontId="6" fillId="33" borderId="0" xfId="57" applyFont="1" applyFill="1">
      <alignment/>
      <protection/>
    </xf>
    <xf numFmtId="0" fontId="2" fillId="33" borderId="0" xfId="57" applyFont="1" applyFill="1">
      <alignment/>
      <protection/>
    </xf>
    <xf numFmtId="41" fontId="2" fillId="33" borderId="12" xfId="42" applyNumberFormat="1" applyFont="1" applyFill="1" applyBorder="1" applyAlignment="1">
      <alignment/>
    </xf>
    <xf numFmtId="179" fontId="6" fillId="33" borderId="0" xfId="57" applyNumberFormat="1" applyFont="1" applyFill="1">
      <alignment/>
      <protection/>
    </xf>
    <xf numFmtId="0" fontId="6" fillId="33" borderId="0" xfId="57" applyFill="1">
      <alignment/>
      <protection/>
    </xf>
    <xf numFmtId="41" fontId="6" fillId="33" borderId="0" xfId="57" applyNumberFormat="1" applyFill="1">
      <alignment/>
      <protection/>
    </xf>
    <xf numFmtId="0" fontId="3" fillId="33" borderId="0" xfId="0" applyFont="1" applyFill="1" applyAlignment="1">
      <alignment horizontal="justify" vertical="top"/>
    </xf>
    <xf numFmtId="41" fontId="2" fillId="33" borderId="13" xfId="42" applyNumberFormat="1" applyFont="1" applyFill="1" applyBorder="1" applyAlignment="1">
      <alignment vertical="center"/>
    </xf>
    <xf numFmtId="41" fontId="2" fillId="33" borderId="13" xfId="42" applyNumberFormat="1" applyFont="1" applyFill="1" applyBorder="1" applyAlignment="1">
      <alignment wrapText="1"/>
    </xf>
    <xf numFmtId="41" fontId="2" fillId="33" borderId="12" xfId="42" applyNumberFormat="1" applyFont="1" applyFill="1" applyBorder="1" applyAlignment="1">
      <alignment/>
    </xf>
    <xf numFmtId="41" fontId="2" fillId="33" borderId="12" xfId="42" applyNumberFormat="1" applyFont="1" applyFill="1" applyBorder="1" applyAlignment="1">
      <alignment vertical="center"/>
    </xf>
    <xf numFmtId="179" fontId="2" fillId="33" borderId="0" xfId="42" applyNumberFormat="1" applyFont="1" applyFill="1" applyAlignment="1">
      <alignment/>
    </xf>
    <xf numFmtId="179" fontId="2" fillId="33" borderId="0" xfId="42" applyNumberFormat="1" applyFont="1" applyFill="1" applyAlignment="1">
      <alignment/>
    </xf>
    <xf numFmtId="43" fontId="2" fillId="33" borderId="0" xfId="42" applyFont="1" applyFill="1" applyAlignment="1">
      <alignment/>
    </xf>
    <xf numFmtId="43" fontId="2" fillId="33" borderId="0" xfId="42" applyFont="1" applyFill="1" applyAlignment="1">
      <alignment horizontal="right"/>
    </xf>
    <xf numFmtId="15" fontId="7" fillId="33" borderId="0" xfId="0" applyNumberFormat="1" applyFont="1" applyFill="1" applyAlignment="1" quotePrefix="1">
      <alignment horizontal="right"/>
    </xf>
    <xf numFmtId="41" fontId="2" fillId="0" borderId="0" xfId="0" applyNumberFormat="1" applyFont="1" applyAlignment="1">
      <alignment/>
    </xf>
    <xf numFmtId="41" fontId="1" fillId="33" borderId="0" xfId="0" applyNumberFormat="1" applyFont="1" applyFill="1" applyBorder="1" applyAlignment="1">
      <alignment horizontal="right"/>
    </xf>
    <xf numFmtId="0" fontId="1" fillId="33" borderId="0" xfId="0" applyFont="1" applyFill="1" applyBorder="1" applyAlignment="1">
      <alignment horizontal="right"/>
    </xf>
    <xf numFmtId="179" fontId="1" fillId="33" borderId="0" xfId="42" applyNumberFormat="1" applyFont="1" applyFill="1" applyBorder="1" applyAlignment="1">
      <alignment horizontal="right"/>
    </xf>
    <xf numFmtId="41" fontId="1" fillId="33" borderId="0" xfId="42" applyNumberFormat="1" applyFont="1" applyFill="1" applyBorder="1" applyAlignment="1">
      <alignment horizontal="right"/>
    </xf>
    <xf numFmtId="41" fontId="1" fillId="33" borderId="11" xfId="42" applyNumberFormat="1" applyFont="1" applyFill="1" applyBorder="1" applyAlignment="1">
      <alignment horizontal="right"/>
    </xf>
    <xf numFmtId="0" fontId="1" fillId="33" borderId="0" xfId="0" applyFont="1" applyFill="1" applyAlignment="1">
      <alignment wrapText="1"/>
    </xf>
    <xf numFmtId="41" fontId="1" fillId="33" borderId="0" xfId="0" applyNumberFormat="1" applyFont="1" applyFill="1" applyAlignment="1">
      <alignment wrapText="1"/>
    </xf>
    <xf numFmtId="0" fontId="1" fillId="33" borderId="0" xfId="0" applyFont="1" applyFill="1" applyAlignment="1">
      <alignment/>
    </xf>
    <xf numFmtId="41" fontId="3" fillId="33" borderId="0" xfId="0" applyNumberFormat="1" applyFont="1" applyFill="1" applyAlignment="1">
      <alignment/>
    </xf>
    <xf numFmtId="41" fontId="1" fillId="33" borderId="0" xfId="42" applyNumberFormat="1" applyFont="1" applyFill="1" applyAlignment="1">
      <alignment/>
    </xf>
    <xf numFmtId="43" fontId="2" fillId="33" borderId="0" xfId="42" applyFont="1" applyFill="1" applyAlignment="1">
      <alignment/>
    </xf>
    <xf numFmtId="179" fontId="2" fillId="33" borderId="0" xfId="42" applyNumberFormat="1" applyFont="1" applyFill="1" applyAlignment="1" applyProtection="1">
      <alignment horizontal="left"/>
      <protection/>
    </xf>
    <xf numFmtId="0" fontId="2" fillId="33" borderId="0" xfId="0" applyFont="1" applyFill="1" applyAlignment="1">
      <alignment horizontal="left" indent="1"/>
    </xf>
    <xf numFmtId="0" fontId="1" fillId="33" borderId="0" xfId="0" applyFont="1" applyFill="1" applyAlignment="1">
      <alignment horizontal="justify" vertical="top" wrapText="1"/>
    </xf>
    <xf numFmtId="41" fontId="1" fillId="33" borderId="0" xfId="0" applyNumberFormat="1" applyFont="1" applyFill="1" applyAlignment="1">
      <alignment horizontal="right"/>
    </xf>
    <xf numFmtId="41" fontId="1" fillId="33" borderId="0" xfId="0" applyNumberFormat="1" applyFont="1" applyFill="1" applyAlignment="1">
      <alignment horizontal="right" vertical="top" wrapText="1"/>
    </xf>
    <xf numFmtId="0" fontId="1" fillId="33" borderId="0" xfId="0" applyFont="1" applyFill="1" applyAlignment="1">
      <alignment vertical="top"/>
    </xf>
    <xf numFmtId="41" fontId="1" fillId="33" borderId="0" xfId="0" applyNumberFormat="1" applyFont="1" applyFill="1" applyAlignment="1">
      <alignment vertical="top"/>
    </xf>
    <xf numFmtId="179" fontId="1" fillId="33" borderId="0" xfId="42" applyNumberFormat="1" applyFont="1" applyFill="1" applyAlignment="1">
      <alignment horizontal="justify"/>
    </xf>
    <xf numFmtId="41" fontId="1" fillId="33" borderId="0" xfId="0" applyNumberFormat="1" applyFont="1" applyFill="1" applyBorder="1" applyAlignment="1">
      <alignment/>
    </xf>
    <xf numFmtId="41" fontId="1" fillId="33" borderId="0" xfId="0" applyNumberFormat="1" applyFont="1" applyFill="1" applyAlignment="1">
      <alignment horizontal="justify" vertical="top"/>
    </xf>
    <xf numFmtId="0" fontId="3" fillId="33" borderId="0" xfId="0" applyFont="1" applyFill="1" applyAlignment="1">
      <alignment/>
    </xf>
    <xf numFmtId="0" fontId="17" fillId="33" borderId="0" xfId="0" applyFont="1" applyFill="1" applyBorder="1" applyAlignment="1">
      <alignment/>
    </xf>
    <xf numFmtId="41" fontId="3" fillId="33" borderId="0" xfId="0" applyNumberFormat="1" applyFont="1" applyFill="1" applyBorder="1" applyAlignment="1">
      <alignment horizontal="right" vertical="justify"/>
    </xf>
    <xf numFmtId="0" fontId="2" fillId="33" borderId="0" xfId="57" applyFont="1" applyFill="1" applyAlignment="1">
      <alignment wrapText="1"/>
      <protection/>
    </xf>
    <xf numFmtId="41" fontId="2" fillId="33" borderId="14" xfId="42" applyNumberFormat="1" applyFont="1" applyFill="1" applyBorder="1" applyAlignment="1">
      <alignment/>
    </xf>
    <xf numFmtId="41" fontId="2" fillId="33" borderId="15" xfId="42" applyNumberFormat="1" applyFont="1" applyFill="1" applyBorder="1" applyAlignment="1">
      <alignment/>
    </xf>
    <xf numFmtId="0" fontId="5" fillId="33" borderId="0" xfId="0" applyFont="1" applyFill="1" applyAlignment="1" quotePrefix="1">
      <alignment/>
    </xf>
    <xf numFmtId="0" fontId="12" fillId="33" borderId="0" xfId="57" applyFont="1" applyFill="1" applyAlignment="1">
      <alignment horizontal="right"/>
      <protection/>
    </xf>
    <xf numFmtId="0" fontId="3" fillId="33" borderId="0" xfId="0" applyFont="1" applyFill="1" applyAlignment="1" quotePrefix="1">
      <alignment/>
    </xf>
    <xf numFmtId="0" fontId="7" fillId="33" borderId="0" xfId="57" applyFont="1" applyFill="1" applyAlignment="1">
      <alignment horizontal="right" vertical="top" wrapText="1"/>
      <protection/>
    </xf>
    <xf numFmtId="0" fontId="6" fillId="33" borderId="0" xfId="57" applyFill="1" applyAlignment="1">
      <alignment horizontal="right" vertical="top" wrapText="1"/>
      <protection/>
    </xf>
    <xf numFmtId="0" fontId="7" fillId="33" borderId="0" xfId="57" applyFont="1" applyFill="1">
      <alignment/>
      <protection/>
    </xf>
    <xf numFmtId="0" fontId="6" fillId="33" borderId="0" xfId="57" applyFill="1" applyAlignment="1">
      <alignment wrapText="1"/>
      <protection/>
    </xf>
    <xf numFmtId="179" fontId="6" fillId="33" borderId="0" xfId="57" applyNumberFormat="1" applyFont="1" applyFill="1" applyAlignment="1">
      <alignment/>
      <protection/>
    </xf>
    <xf numFmtId="0" fontId="6" fillId="33" borderId="0" xfId="57" applyFont="1" applyFill="1" applyAlignment="1">
      <alignment/>
      <protection/>
    </xf>
    <xf numFmtId="0" fontId="6" fillId="33" borderId="0" xfId="57" applyFont="1" applyFill="1" applyAlignment="1">
      <alignment wrapText="1"/>
      <protection/>
    </xf>
    <xf numFmtId="15" fontId="6" fillId="33" borderId="0" xfId="57" applyNumberFormat="1" applyFill="1" quotePrefix="1">
      <alignment/>
      <protection/>
    </xf>
    <xf numFmtId="0" fontId="2" fillId="33" borderId="0" xfId="0" applyFont="1" applyFill="1" applyAlignment="1">
      <alignment horizontal="left" wrapText="1" indent="1"/>
    </xf>
    <xf numFmtId="0" fontId="2" fillId="33" borderId="0" xfId="0" applyFont="1" applyFill="1" applyAlignment="1">
      <alignment wrapText="1"/>
    </xf>
    <xf numFmtId="41" fontId="1" fillId="0" borderId="0" xfId="42" applyNumberFormat="1" applyFont="1" applyFill="1" applyBorder="1" applyAlignment="1">
      <alignment horizontal="right"/>
    </xf>
    <xf numFmtId="41" fontId="2" fillId="0" borderId="0" xfId="0" applyNumberFormat="1" applyFont="1" applyBorder="1" applyAlignment="1">
      <alignment/>
    </xf>
    <xf numFmtId="41" fontId="1" fillId="0" borderId="0" xfId="0" applyNumberFormat="1" applyFont="1" applyFill="1" applyBorder="1" applyAlignment="1">
      <alignment/>
    </xf>
    <xf numFmtId="41" fontId="6" fillId="0" borderId="0" xfId="57" applyNumberFormat="1" applyFont="1" applyFill="1">
      <alignment/>
      <protection/>
    </xf>
    <xf numFmtId="10" fontId="1" fillId="33" borderId="0" xfId="60" applyNumberFormat="1" applyFont="1" applyFill="1" applyBorder="1" applyAlignment="1">
      <alignment/>
    </xf>
    <xf numFmtId="0" fontId="1" fillId="0" borderId="0" xfId="0" applyFont="1" applyFill="1" applyAlignment="1">
      <alignment vertical="top"/>
    </xf>
    <xf numFmtId="41" fontId="3" fillId="33" borderId="0" xfId="0" applyNumberFormat="1" applyFont="1" applyFill="1" applyAlignment="1">
      <alignment horizontal="right" vertical="top"/>
    </xf>
    <xf numFmtId="0" fontId="1" fillId="34" borderId="0" xfId="0" applyFont="1" applyFill="1" applyAlignment="1">
      <alignment vertical="top"/>
    </xf>
    <xf numFmtId="0" fontId="1" fillId="0" borderId="0" xfId="0" applyFont="1" applyFill="1" applyBorder="1" applyAlignment="1">
      <alignment horizontal="justify"/>
    </xf>
    <xf numFmtId="203" fontId="3" fillId="33" borderId="0" xfId="0" applyNumberFormat="1" applyFont="1" applyFill="1" applyBorder="1" applyAlignment="1" quotePrefix="1">
      <alignment horizontal="right"/>
    </xf>
    <xf numFmtId="41" fontId="1" fillId="0" borderId="0" xfId="0" applyNumberFormat="1" applyFont="1" applyFill="1" applyAlignment="1">
      <alignment horizontal="right"/>
    </xf>
    <xf numFmtId="0" fontId="17" fillId="33" borderId="0" xfId="0" applyFont="1" applyFill="1" applyBorder="1" applyAlignment="1">
      <alignment horizontal="left"/>
    </xf>
    <xf numFmtId="0" fontId="12" fillId="33" borderId="0" xfId="57" applyFont="1" applyFill="1" applyAlignment="1">
      <alignment/>
      <protection/>
    </xf>
    <xf numFmtId="0" fontId="12" fillId="33" borderId="0" xfId="57" applyFont="1" applyFill="1" applyAlignment="1">
      <alignment horizontal="right" vertical="top" wrapText="1"/>
      <protection/>
    </xf>
    <xf numFmtId="0" fontId="3" fillId="0" borderId="0" xfId="0" applyFont="1" applyFill="1" applyAlignment="1">
      <alignment horizontal="justify"/>
    </xf>
    <xf numFmtId="43" fontId="3" fillId="0" borderId="0" xfId="0" applyNumberFormat="1" applyFont="1" applyFill="1" applyBorder="1" applyAlignment="1">
      <alignment horizontal="justify"/>
    </xf>
    <xf numFmtId="43" fontId="3" fillId="0" borderId="0" xfId="42" applyNumberFormat="1" applyFont="1" applyFill="1" applyBorder="1" applyAlignment="1">
      <alignment horizontal="justify"/>
    </xf>
    <xf numFmtId="41" fontId="1" fillId="33" borderId="0" xfId="0" applyNumberFormat="1" applyFont="1" applyFill="1" applyAlignment="1">
      <alignment horizontal="justify"/>
    </xf>
    <xf numFmtId="0" fontId="3" fillId="0" borderId="0" xfId="0" applyFont="1" applyFill="1" applyBorder="1" applyAlignment="1">
      <alignment horizontal="justify"/>
    </xf>
    <xf numFmtId="0" fontId="7" fillId="33" borderId="0" xfId="57" applyFont="1" applyFill="1" applyAlignment="1">
      <alignment horizontal="center" vertical="top" wrapText="1"/>
      <protection/>
    </xf>
    <xf numFmtId="0" fontId="2" fillId="0" borderId="0" xfId="0" applyFont="1" applyAlignment="1">
      <alignment vertical="top" wrapText="1"/>
    </xf>
    <xf numFmtId="0" fontId="7" fillId="0" borderId="0" xfId="0" applyFont="1" applyAlignment="1">
      <alignment/>
    </xf>
    <xf numFmtId="0" fontId="2" fillId="33" borderId="0" xfId="57" applyFont="1" applyFill="1" applyAlignment="1">
      <alignment vertical="center"/>
      <protection/>
    </xf>
    <xf numFmtId="0" fontId="7" fillId="0" borderId="0" xfId="0" applyFont="1" applyAlignment="1">
      <alignment vertical="center"/>
    </xf>
    <xf numFmtId="0" fontId="3" fillId="0" borderId="0" xfId="0" applyNumberFormat="1" applyFont="1" applyAlignment="1">
      <alignment wrapText="1"/>
    </xf>
    <xf numFmtId="0" fontId="2" fillId="0" borderId="0" xfId="0" applyFont="1" applyAlignment="1">
      <alignment horizontal="justify" vertical="top" wrapText="1"/>
    </xf>
    <xf numFmtId="15" fontId="1" fillId="0" borderId="0" xfId="0" applyNumberFormat="1" applyFont="1" applyFill="1" applyAlignment="1" quotePrefix="1">
      <alignment/>
    </xf>
    <xf numFmtId="0" fontId="1" fillId="33" borderId="0" xfId="0" applyFont="1" applyFill="1" applyBorder="1" applyAlignment="1">
      <alignment horizontal="justify" vertical="top"/>
    </xf>
    <xf numFmtId="179" fontId="1" fillId="33" borderId="12" xfId="42" applyNumberFormat="1" applyFont="1" applyFill="1" applyBorder="1" applyAlignment="1">
      <alignment horizontal="justify" vertical="top"/>
    </xf>
    <xf numFmtId="41" fontId="3" fillId="33" borderId="0" xfId="0" applyNumberFormat="1" applyFont="1" applyFill="1" applyAlignment="1">
      <alignment horizontal="right"/>
    </xf>
    <xf numFmtId="0" fontId="3" fillId="33" borderId="0" xfId="0" applyFont="1" applyFill="1" applyAlignment="1">
      <alignment horizontal="center"/>
    </xf>
    <xf numFmtId="0" fontId="1" fillId="0" borderId="0" xfId="0" applyFont="1" applyFill="1" applyAlignment="1">
      <alignment horizontal="justify" vertical="top" wrapText="1"/>
    </xf>
    <xf numFmtId="41" fontId="55" fillId="0" borderId="0" xfId="42" applyNumberFormat="1" applyFont="1" applyFill="1" applyBorder="1" applyAlignment="1">
      <alignment/>
    </xf>
    <xf numFmtId="41" fontId="55" fillId="0" borderId="12" xfId="42" applyNumberFormat="1" applyFont="1" applyFill="1" applyBorder="1" applyAlignment="1">
      <alignment/>
    </xf>
    <xf numFmtId="0" fontId="56" fillId="0" borderId="0" xfId="0" applyFont="1" applyAlignment="1">
      <alignment/>
    </xf>
    <xf numFmtId="179" fontId="56" fillId="0" borderId="0" xfId="0" applyNumberFormat="1" applyFont="1" applyAlignment="1">
      <alignment/>
    </xf>
    <xf numFmtId="43" fontId="56" fillId="0" borderId="0" xfId="42" applyFont="1" applyFill="1" applyAlignment="1">
      <alignment/>
    </xf>
    <xf numFmtId="43" fontId="2" fillId="33" borderId="0" xfId="42" applyFont="1" applyFill="1" applyAlignment="1">
      <alignment horizontal="center"/>
    </xf>
    <xf numFmtId="179" fontId="2" fillId="33" borderId="0" xfId="42" applyNumberFormat="1" applyFont="1" applyFill="1" applyAlignment="1">
      <alignment wrapText="1"/>
    </xf>
    <xf numFmtId="41" fontId="2" fillId="33" borderId="0" xfId="42" applyNumberFormat="1" applyFont="1" applyFill="1" applyBorder="1" applyAlignment="1">
      <alignment horizontal="center" wrapText="1"/>
    </xf>
    <xf numFmtId="41" fontId="2" fillId="33" borderId="0" xfId="42" applyNumberFormat="1" applyFont="1" applyFill="1" applyAlignment="1">
      <alignment wrapText="1"/>
    </xf>
    <xf numFmtId="41" fontId="2" fillId="33" borderId="0" xfId="42" applyNumberFormat="1" applyFont="1" applyFill="1" applyAlignment="1">
      <alignment horizontal="center"/>
    </xf>
    <xf numFmtId="41" fontId="2" fillId="33" borderId="0" xfId="42" applyNumberFormat="1" applyFont="1" applyFill="1" applyAlignment="1">
      <alignment/>
    </xf>
    <xf numFmtId="41" fontId="1" fillId="33" borderId="13" xfId="42" applyNumberFormat="1" applyFont="1" applyFill="1" applyBorder="1" applyAlignment="1">
      <alignment/>
    </xf>
    <xf numFmtId="41" fontId="1" fillId="33" borderId="13" xfId="42" applyNumberFormat="1" applyFont="1" applyFill="1" applyBorder="1" applyAlignment="1">
      <alignment horizontal="right"/>
    </xf>
    <xf numFmtId="41" fontId="1" fillId="33" borderId="0" xfId="42" applyNumberFormat="1" applyFont="1" applyFill="1" applyAlignment="1">
      <alignment wrapText="1"/>
    </xf>
    <xf numFmtId="41" fontId="1" fillId="33" borderId="13" xfId="42" applyNumberFormat="1" applyFont="1" applyFill="1" applyBorder="1" applyAlignment="1">
      <alignment wrapText="1"/>
    </xf>
    <xf numFmtId="41" fontId="1" fillId="33" borderId="13" xfId="0" applyNumberFormat="1" applyFont="1" applyFill="1" applyBorder="1" applyAlignment="1">
      <alignment/>
    </xf>
    <xf numFmtId="0" fontId="6" fillId="0" borderId="0" xfId="57" applyFont="1">
      <alignment/>
      <protection/>
    </xf>
    <xf numFmtId="204" fontId="2" fillId="0" borderId="0" xfId="42" applyNumberFormat="1" applyFont="1" applyAlignment="1">
      <alignment/>
    </xf>
    <xf numFmtId="0" fontId="2" fillId="0" borderId="0" xfId="0" applyNumberFormat="1" applyFont="1" applyAlignment="1">
      <alignment horizontal="left" wrapText="1"/>
    </xf>
    <xf numFmtId="41" fontId="2" fillId="33" borderId="11" xfId="42" applyNumberFormat="1" applyFont="1" applyFill="1" applyBorder="1" applyAlignment="1">
      <alignment/>
    </xf>
    <xf numFmtId="0" fontId="3" fillId="0" borderId="0" xfId="0" applyFont="1" applyFill="1" applyBorder="1" applyAlignment="1">
      <alignment/>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2" fillId="33" borderId="0" xfId="57" applyFont="1" applyFill="1" applyBorder="1" applyAlignment="1">
      <alignment wrapText="1"/>
      <protection/>
    </xf>
    <xf numFmtId="0" fontId="2" fillId="0" borderId="0" xfId="0" applyFont="1" applyAlignment="1">
      <alignment vertical="top" wrapText="1"/>
    </xf>
    <xf numFmtId="0" fontId="0" fillId="0" borderId="0" xfId="0" applyAlignment="1">
      <alignment vertical="top" wrapText="1"/>
    </xf>
    <xf numFmtId="0" fontId="2" fillId="33" borderId="0" xfId="57" applyFont="1" applyFill="1" applyAlignment="1">
      <alignment wrapText="1"/>
      <protection/>
    </xf>
    <xf numFmtId="0" fontId="4" fillId="33" borderId="0" xfId="0" applyFont="1" applyFill="1" applyBorder="1" applyAlignment="1">
      <alignment horizontal="center"/>
    </xf>
    <xf numFmtId="0" fontId="7" fillId="33" borderId="13" xfId="57" applyFont="1" applyFill="1" applyBorder="1" applyAlignment="1">
      <alignment horizontal="center"/>
      <protection/>
    </xf>
    <xf numFmtId="0" fontId="6" fillId="33" borderId="0" xfId="0" applyFont="1" applyFill="1" applyBorder="1" applyAlignment="1">
      <alignment horizontal="center"/>
    </xf>
    <xf numFmtId="0" fontId="7" fillId="33" borderId="0" xfId="57" applyFont="1" applyFill="1" applyAlignment="1">
      <alignment wrapText="1"/>
      <protection/>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33" borderId="0" xfId="0" applyFont="1" applyFill="1" applyAlignment="1">
      <alignment horizontal="justify" vertical="top"/>
    </xf>
    <xf numFmtId="0" fontId="1" fillId="0" borderId="0" xfId="0" applyFont="1" applyFill="1" applyAlignment="1">
      <alignment horizontal="justify"/>
    </xf>
    <xf numFmtId="0" fontId="1" fillId="33"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3" fillId="0" borderId="0" xfId="0" applyFont="1" applyFill="1" applyAlignment="1">
      <alignment/>
    </xf>
    <xf numFmtId="0" fontId="0" fillId="0" borderId="0" xfId="0" applyAlignment="1">
      <alignment/>
    </xf>
    <xf numFmtId="0" fontId="1" fillId="0" borderId="0" xfId="0" applyFont="1" applyFill="1" applyAlignment="1">
      <alignment horizontal="justify" vertical="top"/>
    </xf>
    <xf numFmtId="0" fontId="3" fillId="33" borderId="0" xfId="0" applyFont="1" applyFill="1" applyBorder="1" applyAlignment="1">
      <alignment horizontal="left"/>
    </xf>
    <xf numFmtId="0" fontId="3" fillId="33" borderId="0" xfId="0" applyFont="1" applyFill="1" applyAlignment="1">
      <alignment horizontal="justify" vertical="top" wrapText="1"/>
    </xf>
    <xf numFmtId="0" fontId="3" fillId="33" borderId="0" xfId="0" applyFont="1" applyFill="1" applyAlignment="1">
      <alignment horizontal="justify" wrapText="1"/>
    </xf>
    <xf numFmtId="0" fontId="1" fillId="0" borderId="0" xfId="0" applyFont="1" applyFill="1" applyAlignment="1">
      <alignment vertical="top" wrapText="1"/>
    </xf>
    <xf numFmtId="0" fontId="0" fillId="0" borderId="0" xfId="0" applyFill="1" applyAlignment="1">
      <alignment vertical="top" wrapText="1"/>
    </xf>
    <xf numFmtId="41" fontId="2" fillId="0" borderId="0" xfId="42" applyNumberFormat="1" applyFont="1" applyBorder="1" applyAlignment="1">
      <alignment/>
    </xf>
    <xf numFmtId="0" fontId="2" fillId="0" borderId="0" xfId="0" applyFont="1" applyBorder="1" applyAlignment="1">
      <alignment vertical="center"/>
    </xf>
    <xf numFmtId="41" fontId="2" fillId="0" borderId="0" xfId="42" applyNumberFormat="1" applyFont="1" applyBorder="1" applyAlignment="1">
      <alignment/>
    </xf>
    <xf numFmtId="41" fontId="2" fillId="0" borderId="0" xfId="42" applyNumberFormat="1" applyFont="1" applyAlignment="1">
      <alignment/>
    </xf>
    <xf numFmtId="0" fontId="10" fillId="0" borderId="0" xfId="0" applyFont="1" applyAlignment="1">
      <alignment/>
    </xf>
    <xf numFmtId="41" fontId="2" fillId="0" borderId="0" xfId="42" applyNumberFormat="1" applyFont="1" applyAlignment="1">
      <alignment/>
    </xf>
    <xf numFmtId="41" fontId="2" fillId="0" borderId="0" xfId="42" applyNumberFormat="1" applyFont="1" applyAlignment="1">
      <alignment vertical="center"/>
    </xf>
    <xf numFmtId="179" fontId="2" fillId="0" borderId="0" xfId="42" applyNumberFormat="1" applyFont="1" applyFill="1" applyAlignment="1">
      <alignment/>
    </xf>
    <xf numFmtId="41" fontId="2" fillId="0" borderId="0" xfId="42" applyNumberFormat="1" applyFont="1" applyFill="1" applyBorder="1" applyAlignment="1">
      <alignment vertical="center"/>
    </xf>
    <xf numFmtId="41" fontId="2" fillId="0" borderId="13" xfId="42" applyNumberFormat="1" applyFont="1" applyFill="1" applyBorder="1" applyAlignment="1">
      <alignment vertical="center"/>
    </xf>
    <xf numFmtId="41" fontId="2" fillId="0" borderId="0" xfId="42" applyNumberFormat="1" applyFont="1" applyFill="1" applyBorder="1" applyAlignment="1">
      <alignment/>
    </xf>
    <xf numFmtId="41" fontId="2" fillId="0" borderId="13" xfId="42" applyNumberFormat="1" applyFont="1" applyFill="1" applyBorder="1" applyAlignment="1">
      <alignment/>
    </xf>
    <xf numFmtId="41" fontId="2" fillId="0" borderId="12" xfId="42" applyNumberFormat="1" applyFont="1" applyFill="1" applyBorder="1" applyAlignment="1">
      <alignment/>
    </xf>
    <xf numFmtId="41" fontId="2" fillId="0" borderId="17" xfId="42" applyNumberFormat="1" applyFont="1" applyFill="1" applyBorder="1" applyAlignment="1">
      <alignment/>
    </xf>
    <xf numFmtId="41" fontId="2" fillId="0" borderId="12" xfId="42" applyNumberFormat="1" applyFont="1" applyFill="1" applyBorder="1" applyAlignment="1">
      <alignment vertical="center"/>
    </xf>
    <xf numFmtId="43" fontId="2" fillId="0" borderId="0" xfId="42" applyFont="1" applyFill="1" applyAlignment="1">
      <alignment horizontal="right"/>
    </xf>
    <xf numFmtId="41" fontId="2" fillId="33" borderId="13" xfId="42" applyNumberFormat="1" applyFont="1" applyFill="1" applyBorder="1" applyAlignment="1">
      <alignment/>
    </xf>
    <xf numFmtId="41" fontId="2" fillId="33" borderId="16" xfId="42" applyNumberFormat="1" applyFont="1" applyFill="1" applyBorder="1" applyAlignment="1">
      <alignment/>
    </xf>
    <xf numFmtId="41" fontId="2" fillId="33" borderId="0" xfId="0" applyNumberFormat="1" applyFont="1" applyFill="1" applyAlignment="1">
      <alignment/>
    </xf>
    <xf numFmtId="43" fontId="2" fillId="0" borderId="0" xfId="42" applyFont="1" applyFill="1" applyAlignment="1">
      <alignment/>
    </xf>
    <xf numFmtId="41" fontId="2" fillId="33" borderId="10" xfId="42" applyNumberFormat="1" applyFont="1" applyFill="1" applyBorder="1" applyAlignment="1">
      <alignment/>
    </xf>
    <xf numFmtId="0" fontId="6" fillId="0" borderId="0" xfId="57" applyFont="1" applyBorder="1">
      <alignment/>
      <protection/>
    </xf>
    <xf numFmtId="179" fontId="2" fillId="33" borderId="0" xfId="42" applyNumberFormat="1" applyFont="1" applyFill="1" applyBorder="1" applyAlignment="1">
      <alignment/>
    </xf>
    <xf numFmtId="41" fontId="6" fillId="33" borderId="0" xfId="57" applyNumberFormat="1" applyFont="1" applyFill="1">
      <alignment/>
      <protection/>
    </xf>
    <xf numFmtId="179" fontId="2" fillId="33" borderId="12" xfId="42" applyNumberFormat="1" applyFont="1" applyFill="1" applyBorder="1" applyAlignment="1">
      <alignment/>
    </xf>
    <xf numFmtId="41" fontId="1" fillId="0" borderId="0" xfId="42" applyNumberFormat="1" applyFont="1" applyFill="1" applyAlignment="1">
      <alignment/>
    </xf>
    <xf numFmtId="41" fontId="1" fillId="0" borderId="0" xfId="0" applyNumberFormat="1" applyFont="1" applyFill="1" applyBorder="1" applyAlignment="1">
      <alignment horizontal="right"/>
    </xf>
    <xf numFmtId="41" fontId="1" fillId="0" borderId="13" xfId="42" applyNumberFormat="1" applyFont="1" applyFill="1" applyBorder="1" applyAlignment="1">
      <alignment/>
    </xf>
    <xf numFmtId="41" fontId="1" fillId="0" borderId="13" xfId="42" applyNumberFormat="1" applyFont="1" applyFill="1" applyBorder="1" applyAlignment="1">
      <alignment horizontal="right"/>
    </xf>
    <xf numFmtId="41" fontId="1" fillId="0" borderId="11" xfId="42" applyNumberFormat="1" applyFont="1" applyFill="1" applyBorder="1" applyAlignment="1">
      <alignment horizontal="right"/>
    </xf>
    <xf numFmtId="41" fontId="1" fillId="0" borderId="0" xfId="0" applyNumberFormat="1" applyFont="1" applyFill="1" applyAlignment="1">
      <alignment wrapText="1"/>
    </xf>
    <xf numFmtId="41" fontId="1" fillId="0" borderId="0" xfId="42" applyNumberFormat="1" applyFont="1" applyFill="1" applyAlignment="1">
      <alignment wrapText="1"/>
    </xf>
    <xf numFmtId="41" fontId="1" fillId="0" borderId="13" xfId="42" applyNumberFormat="1" applyFont="1" applyFill="1" applyBorder="1" applyAlignment="1">
      <alignment wrapText="1"/>
    </xf>
    <xf numFmtId="41" fontId="1" fillId="0" borderId="13" xfId="0" applyNumberFormat="1" applyFont="1" applyFill="1" applyBorder="1" applyAlignment="1">
      <alignment/>
    </xf>
    <xf numFmtId="41" fontId="1" fillId="0" borderId="12" xfId="0" applyNumberFormat="1" applyFont="1" applyFill="1" applyBorder="1" applyAlignment="1">
      <alignment/>
    </xf>
    <xf numFmtId="0" fontId="17" fillId="0" borderId="0" xfId="0" applyFont="1" applyFill="1" applyBorder="1" applyAlignment="1">
      <alignment horizontal="left"/>
    </xf>
    <xf numFmtId="41" fontId="1" fillId="33" borderId="17" xfId="0" applyNumberFormat="1" applyFont="1" applyFill="1" applyBorder="1" applyAlignment="1">
      <alignment horizontal="right"/>
    </xf>
    <xf numFmtId="41" fontId="1" fillId="0" borderId="12" xfId="0" applyNumberFormat="1" applyFont="1" applyFill="1" applyBorder="1" applyAlignment="1">
      <alignment horizontal="right"/>
    </xf>
    <xf numFmtId="0" fontId="1" fillId="33" borderId="0" xfId="0" applyFont="1" applyFill="1" applyAlignment="1" quotePrefix="1">
      <alignment/>
    </xf>
    <xf numFmtId="41" fontId="1" fillId="33" borderId="0" xfId="0" applyNumberFormat="1" applyFont="1" applyFill="1" applyAlignment="1">
      <alignment horizontal="center"/>
    </xf>
    <xf numFmtId="0" fontId="17" fillId="0" borderId="0" xfId="0" applyFont="1" applyFill="1" applyAlignment="1">
      <alignment horizontal="left" wrapText="1"/>
    </xf>
    <xf numFmtId="41" fontId="1" fillId="0" borderId="11" xfId="0" applyNumberFormat="1" applyFont="1" applyFill="1" applyBorder="1" applyAlignment="1">
      <alignment/>
    </xf>
    <xf numFmtId="41" fontId="1" fillId="0" borderId="17" xfId="0" applyNumberFormat="1" applyFont="1" applyFill="1" applyBorder="1" applyAlignment="1">
      <alignment/>
    </xf>
    <xf numFmtId="43" fontId="3" fillId="0" borderId="0" xfId="0" applyNumberFormat="1" applyFont="1" applyFill="1" applyBorder="1" applyAlignment="1">
      <alignment horizontal="center" vertical="center"/>
    </xf>
    <xf numFmtId="43" fontId="3" fillId="0" borderId="0" xfId="0" applyNumberFormat="1" applyFont="1" applyFill="1" applyBorder="1" applyAlignment="1">
      <alignment horizontal="center"/>
    </xf>
    <xf numFmtId="41" fontId="1" fillId="0" borderId="0" xfId="42" applyNumberFormat="1" applyFont="1" applyFill="1" applyAlignment="1">
      <alignment horizontal="right"/>
    </xf>
    <xf numFmtId="0" fontId="17" fillId="0" borderId="0" xfId="0" applyFont="1" applyFill="1" applyAlignment="1">
      <alignment vertical="top"/>
    </xf>
    <xf numFmtId="41" fontId="1" fillId="0" borderId="0" xfId="0" applyNumberFormat="1" applyFont="1" applyFill="1" applyAlignment="1">
      <alignment horizontal="right" vertical="top"/>
    </xf>
    <xf numFmtId="0" fontId="1" fillId="0" borderId="0" xfId="0" applyFont="1" applyFill="1" applyAlignment="1" quotePrefix="1">
      <alignment/>
    </xf>
    <xf numFmtId="0" fontId="18" fillId="0" borderId="0" xfId="0" applyFont="1" applyFill="1" applyAlignment="1">
      <alignment/>
    </xf>
    <xf numFmtId="0" fontId="17" fillId="0" borderId="0" xfId="0" applyFont="1" applyFill="1" applyAlignment="1">
      <alignment/>
    </xf>
    <xf numFmtId="0" fontId="1" fillId="0" borderId="0" xfId="0" applyFont="1" applyFill="1" applyAlignment="1">
      <alignment horizontal="left" vertical="top"/>
    </xf>
    <xf numFmtId="0" fontId="16" fillId="0" borderId="0" xfId="0" applyFont="1" applyFill="1" applyAlignment="1">
      <alignment/>
    </xf>
    <xf numFmtId="0" fontId="1" fillId="0" borderId="0" xfId="0" applyFont="1" applyFill="1" applyAlignment="1">
      <alignment horizontal="justify" wrapText="1"/>
    </xf>
    <xf numFmtId="0" fontId="0" fillId="0" borderId="0" xfId="0" applyFont="1" applyFill="1" applyAlignment="1">
      <alignment horizontal="justify"/>
    </xf>
    <xf numFmtId="0" fontId="1" fillId="0" borderId="0" xfId="0" applyFont="1" applyFill="1" applyAlignment="1" applyProtection="1">
      <alignment wrapText="1"/>
      <protection locked="0"/>
    </xf>
    <xf numFmtId="0" fontId="0" fillId="0" borderId="0" xfId="0" applyFont="1" applyFill="1" applyAlignment="1">
      <alignment wrapText="1"/>
    </xf>
    <xf numFmtId="0" fontId="1" fillId="33" borderId="0" xfId="0" applyFont="1" applyFill="1" applyAlignment="1">
      <alignment horizontal="justify" vertical="top" wrapText="1"/>
    </xf>
    <xf numFmtId="41" fontId="1" fillId="0" borderId="12" xfId="0" applyNumberFormat="1" applyFont="1" applyFill="1" applyBorder="1" applyAlignment="1">
      <alignment horizontal="righ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7"/>
  <sheetViews>
    <sheetView showGridLines="0" tabSelected="1" zoomScalePageLayoutView="0" workbookViewId="0" topLeftCell="A1">
      <selection activeCell="D6" sqref="D6"/>
    </sheetView>
  </sheetViews>
  <sheetFormatPr defaultColWidth="9.140625" defaultRowHeight="12.75"/>
  <cols>
    <col min="1" max="1" width="29.57421875" style="1" customWidth="1"/>
    <col min="2" max="2" width="0.9921875" style="1" customWidth="1"/>
    <col min="3" max="3" width="13.28125" style="13" customWidth="1"/>
    <col min="4" max="4" width="16.57421875" style="123" customWidth="1"/>
    <col min="5" max="5" width="1.7109375" style="1" customWidth="1"/>
    <col min="6" max="6" width="12.8515625" style="123" customWidth="1"/>
    <col min="7" max="7" width="16.7109375" style="123" customWidth="1"/>
    <col min="8" max="8" width="3.7109375" style="1" customWidth="1"/>
    <col min="9" max="9" width="10.7109375" style="1" bestFit="1" customWidth="1"/>
    <col min="10" max="16384" width="9.140625" style="1" customWidth="1"/>
  </cols>
  <sheetData>
    <row r="1" spans="1:9" ht="18.75">
      <c r="A1" s="263" t="s">
        <v>103</v>
      </c>
      <c r="B1" s="263"/>
      <c r="C1" s="263"/>
      <c r="D1" s="263"/>
      <c r="E1" s="263"/>
      <c r="F1" s="263"/>
      <c r="G1" s="263"/>
      <c r="H1" s="6"/>
      <c r="I1" s="6"/>
    </row>
    <row r="2" spans="1:9" ht="12.75">
      <c r="A2" s="264" t="s">
        <v>17</v>
      </c>
      <c r="B2" s="264"/>
      <c r="C2" s="264"/>
      <c r="D2" s="264"/>
      <c r="E2" s="264"/>
      <c r="F2" s="264"/>
      <c r="G2" s="264"/>
      <c r="H2" s="7"/>
      <c r="I2" s="7"/>
    </row>
    <row r="3" spans="6:7" ht="12.75">
      <c r="F3" s="266"/>
      <c r="G3" s="266"/>
    </row>
    <row r="4" spans="1:7" ht="14.25">
      <c r="A4" s="8" t="s">
        <v>247</v>
      </c>
      <c r="G4" s="131"/>
    </row>
    <row r="5" spans="1:7" ht="12.75">
      <c r="A5" s="9" t="s">
        <v>47</v>
      </c>
      <c r="G5" s="131"/>
    </row>
    <row r="6" spans="3:7" s="2" customFormat="1" ht="27" customHeight="1">
      <c r="C6" s="30"/>
      <c r="D6" s="110"/>
      <c r="F6" s="110"/>
      <c r="G6" s="112"/>
    </row>
    <row r="7" ht="12.75">
      <c r="A7" s="3" t="s">
        <v>232</v>
      </c>
    </row>
    <row r="8" ht="18.75" customHeight="1"/>
    <row r="9" spans="3:7" s="19" customFormat="1" ht="12">
      <c r="C9" s="265" t="s">
        <v>246</v>
      </c>
      <c r="D9" s="265"/>
      <c r="F9" s="265" t="s">
        <v>265</v>
      </c>
      <c r="G9" s="265"/>
    </row>
    <row r="10" spans="3:7" ht="48.75" customHeight="1">
      <c r="C10" s="31" t="s">
        <v>198</v>
      </c>
      <c r="D10" s="124" t="s">
        <v>266</v>
      </c>
      <c r="E10" s="126"/>
      <c r="F10" s="124" t="s">
        <v>199</v>
      </c>
      <c r="G10" s="124" t="s">
        <v>267</v>
      </c>
    </row>
    <row r="11" spans="3:7" s="16" customFormat="1" ht="17.25" customHeight="1">
      <c r="C11" s="62" t="s">
        <v>244</v>
      </c>
      <c r="D11" s="167" t="s">
        <v>250</v>
      </c>
      <c r="E11" s="18"/>
      <c r="F11" s="125" t="str">
        <f>C11</f>
        <v>30/09/12</v>
      </c>
      <c r="G11" s="125" t="str">
        <f>D11</f>
        <v>30/09/11</v>
      </c>
    </row>
    <row r="12" spans="1:7" s="16" customFormat="1" ht="12">
      <c r="A12" s="27" t="s">
        <v>222</v>
      </c>
      <c r="C12" s="33" t="s">
        <v>19</v>
      </c>
      <c r="D12" s="126" t="s">
        <v>19</v>
      </c>
      <c r="E12" s="18"/>
      <c r="F12" s="126" t="s">
        <v>19</v>
      </c>
      <c r="G12" s="126" t="s">
        <v>19</v>
      </c>
    </row>
    <row r="13" ht="9" customHeight="1"/>
    <row r="14" spans="1:11" s="16" customFormat="1" ht="18" customHeight="1">
      <c r="A14" s="47" t="s">
        <v>49</v>
      </c>
      <c r="B14" s="20"/>
      <c r="C14" s="304">
        <v>28527</v>
      </c>
      <c r="D14" s="113">
        <v>30300</v>
      </c>
      <c r="E14" s="296"/>
      <c r="F14" s="113">
        <f>C14</f>
        <v>28527</v>
      </c>
      <c r="G14" s="113">
        <f>D14</f>
        <v>30300</v>
      </c>
      <c r="I14" s="119"/>
      <c r="J14" s="119"/>
      <c r="K14" s="258"/>
    </row>
    <row r="15" spans="1:11" s="16" customFormat="1" ht="18" customHeight="1">
      <c r="A15" s="47" t="s">
        <v>145</v>
      </c>
      <c r="B15" s="20"/>
      <c r="C15" s="305">
        <f>-76585-330-87-30700-1999+43018</f>
        <v>-66683</v>
      </c>
      <c r="D15" s="159">
        <v>-31399</v>
      </c>
      <c r="E15" s="296"/>
      <c r="F15" s="159">
        <f>C15</f>
        <v>-66683</v>
      </c>
      <c r="G15" s="159">
        <f>D15</f>
        <v>-31399</v>
      </c>
      <c r="I15" s="119"/>
      <c r="J15" s="119"/>
      <c r="K15" s="137"/>
    </row>
    <row r="16" spans="1:10" s="16" customFormat="1" ht="18" customHeight="1">
      <c r="A16" s="46" t="s">
        <v>276</v>
      </c>
      <c r="B16" s="20"/>
      <c r="C16" s="304">
        <f>C14+C15</f>
        <v>-38156</v>
      </c>
      <c r="D16" s="113">
        <f>+D14+D15</f>
        <v>-1099</v>
      </c>
      <c r="E16" s="296"/>
      <c r="F16" s="113">
        <f>F14+F15</f>
        <v>-38156</v>
      </c>
      <c r="G16" s="113">
        <f>+G14+G15</f>
        <v>-1099</v>
      </c>
      <c r="I16" s="119"/>
      <c r="J16" s="137"/>
    </row>
    <row r="17" spans="1:10" s="28" customFormat="1" ht="18" customHeight="1">
      <c r="A17" s="47" t="s">
        <v>143</v>
      </c>
      <c r="B17" s="297"/>
      <c r="C17" s="306">
        <v>21</v>
      </c>
      <c r="D17" s="115">
        <v>0</v>
      </c>
      <c r="E17" s="298"/>
      <c r="F17" s="115">
        <f aca="true" t="shared" si="0" ref="F17:G19">C17</f>
        <v>21</v>
      </c>
      <c r="G17" s="113">
        <f t="shared" si="0"/>
        <v>0</v>
      </c>
      <c r="J17" s="119"/>
    </row>
    <row r="18" spans="1:10" s="28" customFormat="1" ht="18" customHeight="1">
      <c r="A18" s="47" t="s">
        <v>210</v>
      </c>
      <c r="B18" s="297"/>
      <c r="C18" s="306">
        <v>37</v>
      </c>
      <c r="D18" s="115">
        <v>86</v>
      </c>
      <c r="E18" s="298"/>
      <c r="F18" s="115">
        <f t="shared" si="0"/>
        <v>37</v>
      </c>
      <c r="G18" s="113">
        <f t="shared" si="0"/>
        <v>86</v>
      </c>
      <c r="J18" s="119"/>
    </row>
    <row r="19" spans="1:10" s="81" customFormat="1" ht="18" customHeight="1">
      <c r="A19" s="47" t="s">
        <v>50</v>
      </c>
      <c r="C19" s="306">
        <v>-767</v>
      </c>
      <c r="D19" s="115">
        <v>-445</v>
      </c>
      <c r="E19" s="298"/>
      <c r="F19" s="115">
        <f t="shared" si="0"/>
        <v>-767</v>
      </c>
      <c r="G19" s="113">
        <f t="shared" si="0"/>
        <v>-445</v>
      </c>
      <c r="I19" s="210"/>
      <c r="J19" s="119"/>
    </row>
    <row r="20" spans="1:10" s="28" customFormat="1" ht="18" customHeight="1" hidden="1">
      <c r="A20" s="47" t="s">
        <v>144</v>
      </c>
      <c r="B20" s="297"/>
      <c r="C20" s="306">
        <f>F20</f>
        <v>0</v>
      </c>
      <c r="D20" s="115">
        <v>0</v>
      </c>
      <c r="E20" s="298"/>
      <c r="F20" s="115">
        <v>0</v>
      </c>
      <c r="G20" s="115">
        <v>0</v>
      </c>
      <c r="J20" s="119"/>
    </row>
    <row r="21" spans="1:10" s="55" customFormat="1" ht="9.75" customHeight="1">
      <c r="A21" s="54"/>
      <c r="C21" s="160"/>
      <c r="D21" s="151"/>
      <c r="E21" s="116"/>
      <c r="F21" s="151"/>
      <c r="G21" s="160"/>
      <c r="J21" s="119"/>
    </row>
    <row r="22" spans="1:10" s="28" customFormat="1" ht="18" customHeight="1">
      <c r="A22" s="46" t="s">
        <v>277</v>
      </c>
      <c r="B22" s="297"/>
      <c r="C22" s="306">
        <f>SUM(C16:C21)</f>
        <v>-38865</v>
      </c>
      <c r="D22" s="115">
        <f>SUM(D16:D21)</f>
        <v>-1458</v>
      </c>
      <c r="E22" s="298"/>
      <c r="F22" s="115">
        <f>SUM(F16:F21)</f>
        <v>-38865</v>
      </c>
      <c r="G22" s="115">
        <f>SUM(G16:G21)</f>
        <v>-1458</v>
      </c>
      <c r="I22" s="138"/>
      <c r="J22" s="119"/>
    </row>
    <row r="23" spans="1:10" s="22" customFormat="1" ht="18" customHeight="1">
      <c r="A23" s="82" t="s">
        <v>18</v>
      </c>
      <c r="C23" s="307">
        <v>-40</v>
      </c>
      <c r="D23" s="151">
        <v>-173</v>
      </c>
      <c r="E23" s="299"/>
      <c r="F23" s="151">
        <f>C23</f>
        <v>-40</v>
      </c>
      <c r="G23" s="159">
        <f>D23</f>
        <v>-173</v>
      </c>
      <c r="J23" s="119"/>
    </row>
    <row r="24" spans="1:10" s="84" customFormat="1" ht="27.75" customHeight="1" thickBot="1">
      <c r="A24" s="83" t="s">
        <v>278</v>
      </c>
      <c r="B24" s="300"/>
      <c r="C24" s="308">
        <f>SUM(C22:C23)</f>
        <v>-38905</v>
      </c>
      <c r="D24" s="161">
        <f>SUM(D22:D23)</f>
        <v>-1631</v>
      </c>
      <c r="E24" s="299"/>
      <c r="F24" s="161">
        <f>SUM(F22:F23)</f>
        <v>-38905</v>
      </c>
      <c r="G24" s="161">
        <f>SUM(G22:G23)</f>
        <v>-1631</v>
      </c>
      <c r="I24" s="168"/>
      <c r="J24" s="119"/>
    </row>
    <row r="25" spans="1:7" s="16" customFormat="1" ht="6.75" customHeight="1">
      <c r="A25" s="23"/>
      <c r="B25" s="23"/>
      <c r="C25" s="91"/>
      <c r="D25" s="134"/>
      <c r="E25" s="301"/>
      <c r="F25" s="134"/>
      <c r="G25" s="134"/>
    </row>
    <row r="26" spans="1:7" s="16" customFormat="1" ht="18" customHeight="1">
      <c r="A26" s="230" t="s">
        <v>223</v>
      </c>
      <c r="B26" s="84"/>
      <c r="C26" s="91"/>
      <c r="D26" s="134"/>
      <c r="E26" s="301"/>
      <c r="F26" s="134"/>
      <c r="G26" s="134"/>
    </row>
    <row r="27" spans="1:7" s="16" customFormat="1" ht="25.5" customHeight="1">
      <c r="A27" s="229" t="s">
        <v>224</v>
      </c>
      <c r="B27" s="84"/>
      <c r="C27" s="91">
        <v>0</v>
      </c>
      <c r="D27" s="134">
        <v>0</v>
      </c>
      <c r="E27" s="301"/>
      <c r="F27" s="134">
        <v>0</v>
      </c>
      <c r="G27" s="113">
        <f>D27</f>
        <v>0</v>
      </c>
    </row>
    <row r="28" spans="1:7" s="16" customFormat="1" ht="27" customHeight="1">
      <c r="A28" s="229" t="s">
        <v>225</v>
      </c>
      <c r="B28" s="84"/>
      <c r="C28" s="93">
        <v>0</v>
      </c>
      <c r="D28" s="114">
        <v>0</v>
      </c>
      <c r="E28" s="296"/>
      <c r="F28" s="114">
        <v>0</v>
      </c>
      <c r="G28" s="159">
        <f>D28</f>
        <v>0</v>
      </c>
    </row>
    <row r="29" spans="1:7" s="16" customFormat="1" ht="17.25" customHeight="1">
      <c r="A29" s="83" t="s">
        <v>279</v>
      </c>
      <c r="B29" s="230"/>
      <c r="C29" s="94">
        <f>SUM(C24:C28)</f>
        <v>-38905</v>
      </c>
      <c r="D29" s="260">
        <f>SUM(D24:D28)</f>
        <v>-1631</v>
      </c>
      <c r="E29" s="301"/>
      <c r="F29" s="260">
        <f>SUM(F24:F28)</f>
        <v>-38905</v>
      </c>
      <c r="G29" s="260">
        <f>SUM(G24:G28)</f>
        <v>-1631</v>
      </c>
    </row>
    <row r="30" spans="1:7" s="16" customFormat="1" ht="4.5" customHeight="1">
      <c r="A30" s="83"/>
      <c r="B30" s="230"/>
      <c r="C30" s="93"/>
      <c r="D30" s="114"/>
      <c r="E30" s="301"/>
      <c r="F30" s="114"/>
      <c r="G30" s="114"/>
    </row>
    <row r="31" spans="1:7" s="16" customFormat="1" ht="30" customHeight="1">
      <c r="A31" s="259" t="s">
        <v>292</v>
      </c>
      <c r="B31" s="230"/>
      <c r="C31" s="93"/>
      <c r="D31" s="114"/>
      <c r="E31" s="301"/>
      <c r="F31" s="114"/>
      <c r="G31" s="114"/>
    </row>
    <row r="32" spans="1:7" s="16" customFormat="1" ht="29.25" customHeight="1">
      <c r="A32" s="259" t="s">
        <v>291</v>
      </c>
      <c r="B32" s="230"/>
      <c r="C32" s="93">
        <v>-43018</v>
      </c>
      <c r="D32" s="114">
        <v>0</v>
      </c>
      <c r="E32" s="301"/>
      <c r="F32" s="114">
        <f>C32</f>
        <v>-43018</v>
      </c>
      <c r="G32" s="114">
        <f>D32</f>
        <v>0</v>
      </c>
    </row>
    <row r="33" spans="1:7" s="16" customFormat="1" ht="17.25" customHeight="1">
      <c r="A33" s="259" t="s">
        <v>290</v>
      </c>
      <c r="B33" s="230"/>
      <c r="C33" s="93">
        <v>-8604</v>
      </c>
      <c r="D33" s="114">
        <v>0</v>
      </c>
      <c r="E33" s="301"/>
      <c r="F33" s="114">
        <f>C33</f>
        <v>-8604</v>
      </c>
      <c r="G33" s="114">
        <f>D33</f>
        <v>0</v>
      </c>
    </row>
    <row r="34" spans="1:7" s="16" customFormat="1" ht="15.75" customHeight="1">
      <c r="A34" s="259"/>
      <c r="B34" s="230"/>
      <c r="C34" s="94">
        <f>C32+C33</f>
        <v>-51622</v>
      </c>
      <c r="D34" s="94">
        <f>D32+D33</f>
        <v>0</v>
      </c>
      <c r="E34" s="301"/>
      <c r="F34" s="94">
        <f>F32+F33</f>
        <v>-51622</v>
      </c>
      <c r="G34" s="94">
        <f>G32+G33</f>
        <v>0</v>
      </c>
    </row>
    <row r="35" spans="1:7" s="16" customFormat="1" ht="15.75" customHeight="1">
      <c r="A35" s="259"/>
      <c r="B35" s="230"/>
      <c r="C35" s="93"/>
      <c r="D35" s="114"/>
      <c r="E35" s="301"/>
      <c r="F35" s="114"/>
      <c r="G35" s="114"/>
    </row>
    <row r="36" spans="1:7" s="16" customFormat="1" ht="12" customHeight="1" thickBot="1">
      <c r="A36" s="230" t="s">
        <v>293</v>
      </c>
      <c r="B36" s="84"/>
      <c r="C36" s="309">
        <f>C34+C29</f>
        <v>-90527</v>
      </c>
      <c r="D36" s="309">
        <f>D34+D29</f>
        <v>-1631</v>
      </c>
      <c r="E36" s="296"/>
      <c r="F36" s="309">
        <f>F34+F29</f>
        <v>-90527</v>
      </c>
      <c r="G36" s="309">
        <f>G34+G29</f>
        <v>-1631</v>
      </c>
    </row>
    <row r="37" spans="1:7" s="16" customFormat="1" ht="12" customHeight="1">
      <c r="A37" s="84"/>
      <c r="B37" s="84"/>
      <c r="C37" s="91"/>
      <c r="D37" s="134"/>
      <c r="E37" s="301"/>
      <c r="F37" s="134"/>
      <c r="G37" s="134"/>
    </row>
    <row r="38" spans="1:7" s="16" customFormat="1" ht="18" customHeight="1">
      <c r="A38" s="47" t="s">
        <v>280</v>
      </c>
      <c r="B38" s="23"/>
      <c r="C38" s="91"/>
      <c r="D38" s="134"/>
      <c r="E38" s="301"/>
      <c r="F38" s="134"/>
      <c r="G38" s="134"/>
    </row>
    <row r="39" spans="1:7" s="16" customFormat="1" ht="18" customHeight="1">
      <c r="A39" s="47" t="s">
        <v>218</v>
      </c>
      <c r="B39" s="23"/>
      <c r="C39" s="91">
        <f>+F39</f>
        <v>0</v>
      </c>
      <c r="D39" s="134">
        <v>0</v>
      </c>
      <c r="E39" s="301"/>
      <c r="F39" s="134">
        <v>0</v>
      </c>
      <c r="G39" s="134">
        <v>0</v>
      </c>
    </row>
    <row r="40" spans="1:7" s="16" customFormat="1" ht="18" customHeight="1">
      <c r="A40" s="47" t="s">
        <v>80</v>
      </c>
      <c r="B40" s="23"/>
      <c r="C40" s="91">
        <f>C41-C39</f>
        <v>-90527</v>
      </c>
      <c r="D40" s="134">
        <f>+D41-D39</f>
        <v>-1631</v>
      </c>
      <c r="E40" s="301"/>
      <c r="F40" s="134">
        <f>F41-F39</f>
        <v>-90527</v>
      </c>
      <c r="G40" s="134">
        <f>+G41-G39</f>
        <v>-1631</v>
      </c>
    </row>
    <row r="41" spans="1:7" s="20" customFormat="1" ht="18" customHeight="1" thickBot="1">
      <c r="A41" s="56"/>
      <c r="B41" s="57"/>
      <c r="C41" s="310">
        <f>C36</f>
        <v>-90527</v>
      </c>
      <c r="D41" s="162">
        <f>+D29</f>
        <v>-1631</v>
      </c>
      <c r="E41" s="302"/>
      <c r="F41" s="162">
        <f>F36</f>
        <v>-90527</v>
      </c>
      <c r="G41" s="162">
        <f>+G29</f>
        <v>-1631</v>
      </c>
    </row>
    <row r="42" spans="1:7" s="16" customFormat="1" ht="12.75" customHeight="1">
      <c r="A42" s="23"/>
      <c r="B42" s="23"/>
      <c r="C42" s="48"/>
      <c r="D42" s="163"/>
      <c r="E42" s="21"/>
      <c r="F42" s="163"/>
      <c r="G42" s="163"/>
    </row>
    <row r="43" spans="1:7" s="16" customFormat="1" ht="22.5" customHeight="1">
      <c r="A43" s="85" t="s">
        <v>281</v>
      </c>
      <c r="B43" s="23"/>
      <c r="C43" s="303"/>
      <c r="D43" s="164"/>
      <c r="E43" s="68"/>
      <c r="F43" s="164"/>
      <c r="G43" s="164"/>
    </row>
    <row r="44" spans="1:7" s="128" customFormat="1" ht="18" customHeight="1">
      <c r="A44" s="207" t="s">
        <v>53</v>
      </c>
      <c r="B44" s="208"/>
      <c r="C44" s="165">
        <f>C40/'page 4-BS'!B17*100</f>
        <v>-177.92256289308176</v>
      </c>
      <c r="D44" s="165">
        <v>-3.21</v>
      </c>
      <c r="E44" s="164"/>
      <c r="F44" s="165">
        <f>F40/'page 4-BS'!B17*100</f>
        <v>-177.92256289308176</v>
      </c>
      <c r="G44" s="165">
        <f>D44</f>
        <v>-3.21</v>
      </c>
    </row>
    <row r="45" spans="1:7" s="35" customFormat="1" ht="18" customHeight="1">
      <c r="A45" s="86" t="s">
        <v>77</v>
      </c>
      <c r="B45" s="87"/>
      <c r="C45" s="311" t="s">
        <v>62</v>
      </c>
      <c r="D45" s="166" t="s">
        <v>62</v>
      </c>
      <c r="E45" s="303"/>
      <c r="F45" s="166" t="s">
        <v>62</v>
      </c>
      <c r="G45" s="166" t="s">
        <v>62</v>
      </c>
    </row>
    <row r="46" spans="1:4" ht="12.75">
      <c r="A46" s="10"/>
      <c r="D46" s="123" t="s">
        <v>41</v>
      </c>
    </row>
    <row r="47" spans="1:3" ht="12.75">
      <c r="A47" s="10"/>
      <c r="C47" s="12"/>
    </row>
    <row r="48" spans="1:7" ht="36" customHeight="1">
      <c r="A48" s="262" t="s">
        <v>261</v>
      </c>
      <c r="B48" s="262"/>
      <c r="C48" s="262"/>
      <c r="D48" s="262"/>
      <c r="E48" s="262"/>
      <c r="F48" s="262"/>
      <c r="G48" s="262"/>
    </row>
    <row r="49" ht="27.75" customHeight="1"/>
    <row r="50" spans="1:3" ht="12.75">
      <c r="A50" s="10"/>
      <c r="C50" s="12"/>
    </row>
    <row r="51" spans="1:3" ht="12.75">
      <c r="A51" s="10"/>
      <c r="C51" s="12"/>
    </row>
    <row r="52" ht="12.75">
      <c r="A52" s="10"/>
    </row>
    <row r="53" ht="12.75">
      <c r="A53" s="10"/>
    </row>
    <row r="54" ht="12.75">
      <c r="A54" s="10"/>
    </row>
    <row r="77" ht="12.75">
      <c r="A77" s="121"/>
    </row>
  </sheetData>
  <sheetProtection/>
  <mergeCells count="6">
    <mergeCell ref="A48:G48"/>
    <mergeCell ref="A1:G1"/>
    <mergeCell ref="A2:G2"/>
    <mergeCell ref="F9:G9"/>
    <mergeCell ref="C9:D9"/>
    <mergeCell ref="F3:G3"/>
  </mergeCells>
  <printOptions/>
  <pageMargins left="0.984251968503937" right="0.2362204724409449" top="0.8267716535433072" bottom="0.7480314960629921" header="0.3937007874015748" footer="0.7874015748031497"/>
  <pageSetup horizontalDpi="300" verticalDpi="300" orientation="portrait" paperSize="9" scale="8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
      <selection activeCell="S13" sqref="S13"/>
    </sheetView>
  </sheetViews>
  <sheetFormatPr defaultColWidth="9.140625" defaultRowHeight="12.75"/>
  <cols>
    <col min="1" max="1" width="2.8515625" style="123" customWidth="1"/>
    <col min="2" max="2" width="2.8515625" style="123" bestFit="1" customWidth="1"/>
    <col min="3" max="3" width="4.00390625" style="123" customWidth="1"/>
    <col min="4" max="4" width="3.8515625" style="123" customWidth="1"/>
    <col min="5" max="5" width="12.7109375" style="123" customWidth="1"/>
    <col min="6" max="6" width="2.28125" style="123" customWidth="1"/>
    <col min="7" max="7" width="2.8515625" style="123" customWidth="1"/>
    <col min="8" max="8" width="11.57421875" style="123" customWidth="1"/>
    <col min="9" max="9" width="0.9921875" style="123" customWidth="1"/>
    <col min="10" max="10" width="11.57421875" style="123" customWidth="1"/>
    <col min="11" max="11" width="1.57421875" style="123" customWidth="1"/>
    <col min="12" max="12" width="11.57421875" style="123" customWidth="1"/>
    <col min="13" max="13" width="0.9921875" style="123" customWidth="1"/>
    <col min="14" max="14" width="11.8515625" style="123" customWidth="1"/>
    <col min="15" max="15" width="0.9921875" style="123" customWidth="1"/>
    <col min="16" max="16" width="18.140625" style="123" customWidth="1"/>
    <col min="17" max="17" width="11.28125" style="123" customWidth="1"/>
    <col min="18" max="18" width="0.13671875" style="123" customWidth="1"/>
    <col min="19" max="16384" width="9.140625" style="123" customWidth="1"/>
  </cols>
  <sheetData>
    <row r="1" spans="1:17" ht="18.75">
      <c r="A1" s="273" t="str">
        <f>'page 1-IS'!A1:G1</f>
        <v>BINA GOODYEAR BERHAD (18645-H)</v>
      </c>
      <c r="B1" s="273"/>
      <c r="C1" s="273"/>
      <c r="D1" s="273"/>
      <c r="E1" s="273"/>
      <c r="F1" s="273"/>
      <c r="G1" s="273"/>
      <c r="H1" s="273"/>
      <c r="I1" s="273"/>
      <c r="J1" s="273"/>
      <c r="K1" s="273"/>
      <c r="L1" s="273"/>
      <c r="M1" s="273"/>
      <c r="N1" s="273"/>
      <c r="O1" s="273"/>
      <c r="P1" s="273"/>
      <c r="Q1" s="109"/>
    </row>
    <row r="2" spans="1:17" ht="12.75">
      <c r="A2" s="275" t="str">
        <f>'page 1-IS'!A2:G2</f>
        <v>(Incorporated in Malaysia)</v>
      </c>
      <c r="B2" s="275"/>
      <c r="C2" s="275"/>
      <c r="D2" s="275"/>
      <c r="E2" s="275"/>
      <c r="F2" s="275"/>
      <c r="G2" s="275"/>
      <c r="H2" s="275"/>
      <c r="I2" s="275"/>
      <c r="J2" s="275"/>
      <c r="K2" s="275"/>
      <c r="L2" s="275"/>
      <c r="M2" s="275"/>
      <c r="N2" s="275"/>
      <c r="O2" s="275"/>
      <c r="P2" s="275"/>
      <c r="Q2" s="111"/>
    </row>
    <row r="3" ht="12.75">
      <c r="P3" s="131"/>
    </row>
    <row r="4" spans="1:16" ht="14.25">
      <c r="A4" s="139" t="str">
        <f>'page 1-IS'!A4</f>
        <v>Interim report for the financial period ended 30 September 2012</v>
      </c>
      <c r="P4" s="131"/>
    </row>
    <row r="5" spans="1:16" ht="12.75">
      <c r="A5" s="140" t="s">
        <v>47</v>
      </c>
      <c r="P5" s="131"/>
    </row>
    <row r="6" spans="1:15" s="110" customFormat="1" ht="12.75">
      <c r="A6" s="117"/>
      <c r="B6" s="117"/>
      <c r="C6" s="117"/>
      <c r="D6" s="117"/>
      <c r="E6" s="141"/>
      <c r="F6" s="117"/>
      <c r="G6" s="117"/>
      <c r="H6" s="117"/>
      <c r="I6" s="117"/>
      <c r="J6" s="117"/>
      <c r="K6" s="117"/>
      <c r="L6" s="117"/>
      <c r="M6" s="117"/>
      <c r="N6" s="117"/>
      <c r="O6" s="117"/>
    </row>
    <row r="7" ht="12.75">
      <c r="A7" s="131" t="s">
        <v>148</v>
      </c>
    </row>
    <row r="9" spans="1:17" ht="18" customHeight="1">
      <c r="A9" s="131" t="s">
        <v>21</v>
      </c>
      <c r="B9" s="131"/>
      <c r="C9" s="131" t="s">
        <v>40</v>
      </c>
      <c r="D9" s="131"/>
      <c r="E9" s="131"/>
      <c r="P9" s="130"/>
      <c r="Q9" s="123" t="s">
        <v>41</v>
      </c>
    </row>
    <row r="10" ht="3" customHeight="1">
      <c r="P10" s="130"/>
    </row>
    <row r="11" spans="3:16" ht="147" customHeight="1">
      <c r="C11" s="290" t="s">
        <v>304</v>
      </c>
      <c r="D11" s="290"/>
      <c r="E11" s="290"/>
      <c r="F11" s="290"/>
      <c r="G11" s="290"/>
      <c r="H11" s="290"/>
      <c r="I11" s="290"/>
      <c r="J11" s="290"/>
      <c r="K11" s="290"/>
      <c r="L11" s="290"/>
      <c r="M11" s="290"/>
      <c r="N11" s="290"/>
      <c r="O11" s="290"/>
      <c r="P11" s="290"/>
    </row>
    <row r="12" spans="3:16" ht="3.75" customHeight="1">
      <c r="C12" s="136"/>
      <c r="D12" s="136"/>
      <c r="E12" s="136"/>
      <c r="F12" s="136"/>
      <c r="G12" s="136"/>
      <c r="H12" s="136"/>
      <c r="I12" s="136"/>
      <c r="J12" s="136"/>
      <c r="K12" s="136"/>
      <c r="L12" s="136"/>
      <c r="M12" s="136"/>
      <c r="N12" s="136"/>
      <c r="O12" s="136"/>
      <c r="P12" s="136"/>
    </row>
    <row r="13" spans="1:16" ht="18" customHeight="1">
      <c r="A13" s="142" t="s">
        <v>22</v>
      </c>
      <c r="B13" s="131"/>
      <c r="C13" s="292" t="s">
        <v>167</v>
      </c>
      <c r="D13" s="292"/>
      <c r="E13" s="292"/>
      <c r="F13" s="292"/>
      <c r="G13" s="292"/>
      <c r="H13" s="292"/>
      <c r="I13" s="292"/>
      <c r="J13" s="292"/>
      <c r="K13" s="292"/>
      <c r="L13" s="292"/>
      <c r="M13" s="292"/>
      <c r="N13" s="292"/>
      <c r="O13" s="292"/>
      <c r="P13" s="292"/>
    </row>
    <row r="14" ht="3" customHeight="1">
      <c r="P14" s="130"/>
    </row>
    <row r="15" spans="3:16" s="143" customFormat="1" ht="12.75" customHeight="1">
      <c r="C15" s="144"/>
      <c r="D15" s="144"/>
      <c r="E15" s="144"/>
      <c r="F15" s="144"/>
      <c r="G15" s="144"/>
      <c r="H15" s="144"/>
      <c r="I15" s="144"/>
      <c r="J15" s="145"/>
      <c r="K15" s="144"/>
      <c r="L15" s="146" t="s">
        <v>165</v>
      </c>
      <c r="M15" s="144"/>
      <c r="N15" s="145"/>
      <c r="P15" s="187"/>
    </row>
    <row r="16" spans="3:16" s="143" customFormat="1" ht="13.5" customHeight="1">
      <c r="C16" s="144"/>
      <c r="D16" s="144"/>
      <c r="E16" s="144"/>
      <c r="F16" s="144"/>
      <c r="G16" s="144"/>
      <c r="H16" s="144"/>
      <c r="I16" s="144"/>
      <c r="J16" s="145" t="s">
        <v>163</v>
      </c>
      <c r="K16" s="144"/>
      <c r="L16" s="146" t="s">
        <v>166</v>
      </c>
      <c r="M16" s="144"/>
      <c r="N16" s="145"/>
      <c r="P16" s="187"/>
    </row>
    <row r="17" spans="3:16" s="143" customFormat="1" ht="12.75" customHeight="1">
      <c r="C17" s="144"/>
      <c r="D17" s="144"/>
      <c r="E17" s="144"/>
      <c r="F17" s="144"/>
      <c r="G17" s="144"/>
      <c r="H17" s="144"/>
      <c r="I17" s="144"/>
      <c r="J17" s="145" t="s">
        <v>164</v>
      </c>
      <c r="K17" s="144"/>
      <c r="L17" s="146" t="s">
        <v>164</v>
      </c>
      <c r="M17" s="144"/>
      <c r="P17" s="187"/>
    </row>
    <row r="18" spans="3:16" s="143" customFormat="1" ht="12.75" customHeight="1">
      <c r="C18" s="144"/>
      <c r="D18" s="144"/>
      <c r="E18" s="144"/>
      <c r="F18" s="144"/>
      <c r="G18" s="144"/>
      <c r="H18" s="144"/>
      <c r="I18" s="144"/>
      <c r="J18" s="147" t="str">
        <f>'page 1-IS'!F11</f>
        <v>30/09/12</v>
      </c>
      <c r="K18" s="144"/>
      <c r="L18" s="218" t="s">
        <v>221</v>
      </c>
      <c r="M18" s="144"/>
      <c r="N18" s="145" t="s">
        <v>161</v>
      </c>
      <c r="P18" s="187"/>
    </row>
    <row r="19" spans="3:16" ht="12.75" customHeight="1">
      <c r="C19" s="291" t="s">
        <v>168</v>
      </c>
      <c r="D19" s="291"/>
      <c r="E19" s="291"/>
      <c r="F19" s="291"/>
      <c r="G19" s="291"/>
      <c r="H19" s="291"/>
      <c r="I19" s="291"/>
      <c r="J19" s="145" t="s">
        <v>19</v>
      </c>
      <c r="K19" s="110"/>
      <c r="L19" s="145" t="s">
        <v>19</v>
      </c>
      <c r="M19" s="110"/>
      <c r="N19" s="145" t="s">
        <v>162</v>
      </c>
      <c r="P19" s="130"/>
    </row>
    <row r="20" spans="3:16" ht="12.75" customHeight="1">
      <c r="C20" s="110" t="s">
        <v>169</v>
      </c>
      <c r="D20" s="110"/>
      <c r="E20" s="110"/>
      <c r="F20" s="110"/>
      <c r="G20" s="110"/>
      <c r="H20" s="110"/>
      <c r="I20" s="110"/>
      <c r="J20" s="211">
        <f>'page 1-IS'!C14</f>
        <v>28527</v>
      </c>
      <c r="K20" s="118"/>
      <c r="L20" s="118">
        <v>72524</v>
      </c>
      <c r="M20" s="118"/>
      <c r="N20" s="213">
        <f>(J20-L20)/L20</f>
        <v>-0.60665434890519</v>
      </c>
      <c r="P20" s="130"/>
    </row>
    <row r="21" spans="3:16" ht="12.75" customHeight="1">
      <c r="C21" s="110" t="s">
        <v>277</v>
      </c>
      <c r="D21" s="110"/>
      <c r="E21" s="110"/>
      <c r="F21" s="110"/>
      <c r="G21" s="110"/>
      <c r="H21" s="110"/>
      <c r="I21" s="110"/>
      <c r="J21" s="211">
        <f>'page 1-IS'!C22</f>
        <v>-38865</v>
      </c>
      <c r="K21" s="118"/>
      <c r="L21" s="118">
        <v>-13876</v>
      </c>
      <c r="M21" s="118"/>
      <c r="N21" s="213">
        <f>(J21-L21)/-L21</f>
        <v>-1.8008792159123668</v>
      </c>
      <c r="P21" s="130"/>
    </row>
    <row r="22" spans="3:16" ht="6.75" customHeight="1">
      <c r="C22" s="282"/>
      <c r="D22" s="282"/>
      <c r="E22" s="282"/>
      <c r="F22" s="282"/>
      <c r="G22" s="282"/>
      <c r="H22" s="282"/>
      <c r="I22" s="282"/>
      <c r="J22" s="282"/>
      <c r="K22" s="282"/>
      <c r="L22" s="282"/>
      <c r="M22" s="282"/>
      <c r="N22" s="282"/>
      <c r="O22" s="282"/>
      <c r="P22" s="282"/>
    </row>
    <row r="23" spans="3:16" ht="42.75" customHeight="1">
      <c r="C23" s="290" t="s">
        <v>295</v>
      </c>
      <c r="D23" s="290"/>
      <c r="E23" s="290"/>
      <c r="F23" s="290"/>
      <c r="G23" s="290"/>
      <c r="H23" s="290"/>
      <c r="I23" s="290"/>
      <c r="J23" s="290"/>
      <c r="K23" s="290"/>
      <c r="L23" s="290"/>
      <c r="M23" s="290"/>
      <c r="N23" s="290"/>
      <c r="O23" s="290"/>
      <c r="P23" s="290"/>
    </row>
    <row r="24" ht="3" customHeight="1"/>
    <row r="25" spans="1:3" ht="12.75">
      <c r="A25" s="131" t="s">
        <v>23</v>
      </c>
      <c r="C25" s="131" t="s">
        <v>170</v>
      </c>
    </row>
    <row r="26" ht="2.25" customHeight="1"/>
    <row r="27" spans="3:16" ht="27" customHeight="1">
      <c r="C27" s="290" t="s">
        <v>297</v>
      </c>
      <c r="D27" s="290"/>
      <c r="E27" s="290"/>
      <c r="F27" s="290"/>
      <c r="G27" s="290"/>
      <c r="H27" s="290"/>
      <c r="I27" s="290"/>
      <c r="J27" s="290"/>
      <c r="K27" s="290"/>
      <c r="L27" s="290"/>
      <c r="M27" s="290"/>
      <c r="N27" s="290"/>
      <c r="O27" s="290"/>
      <c r="P27" s="290"/>
    </row>
    <row r="28" ht="3" customHeight="1"/>
    <row r="29" spans="1:3" ht="12.75" customHeight="1">
      <c r="A29" s="131" t="s">
        <v>24</v>
      </c>
      <c r="C29" s="131" t="s">
        <v>171</v>
      </c>
    </row>
    <row r="30" ht="3" customHeight="1"/>
    <row r="31" spans="3:17" ht="15" customHeight="1">
      <c r="C31" s="123" t="s">
        <v>172</v>
      </c>
      <c r="D31" s="143"/>
      <c r="E31" s="143"/>
      <c r="F31" s="143"/>
      <c r="G31" s="143"/>
      <c r="H31" s="143"/>
      <c r="I31" s="143"/>
      <c r="J31" s="143"/>
      <c r="K31" s="143"/>
      <c r="L31" s="143"/>
      <c r="M31" s="143"/>
      <c r="N31" s="143"/>
      <c r="O31" s="143"/>
      <c r="P31" s="143"/>
      <c r="Q31" s="143"/>
    </row>
    <row r="32" ht="5.25" customHeight="1"/>
    <row r="33" spans="1:3" ht="12.75">
      <c r="A33" s="131" t="s">
        <v>25</v>
      </c>
      <c r="C33" s="131" t="s">
        <v>18</v>
      </c>
    </row>
    <row r="34" ht="3" customHeight="1"/>
    <row r="35" spans="10:12" ht="12.75" customHeight="1">
      <c r="J35" s="145" t="s">
        <v>163</v>
      </c>
      <c r="L35" s="146" t="s">
        <v>163</v>
      </c>
    </row>
    <row r="36" spans="3:13" ht="12.75">
      <c r="C36" s="112"/>
      <c r="D36" s="112"/>
      <c r="E36" s="110"/>
      <c r="F36" s="112"/>
      <c r="G36" s="112"/>
      <c r="H36" s="112"/>
      <c r="I36" s="112"/>
      <c r="J36" s="145" t="s">
        <v>164</v>
      </c>
      <c r="K36" s="144"/>
      <c r="L36" s="146" t="s">
        <v>173</v>
      </c>
      <c r="M36" s="110"/>
    </row>
    <row r="37" spans="3:13" ht="12.75">
      <c r="C37" s="112"/>
      <c r="D37" s="112"/>
      <c r="E37" s="112"/>
      <c r="F37" s="112"/>
      <c r="G37" s="112"/>
      <c r="H37" s="112"/>
      <c r="I37" s="112"/>
      <c r="J37" s="147" t="str">
        <f>'page 1-IS'!C11</f>
        <v>30/09/12</v>
      </c>
      <c r="K37" s="144"/>
      <c r="L37" s="147" t="str">
        <f>J37</f>
        <v>30/09/12</v>
      </c>
      <c r="M37" s="110"/>
    </row>
    <row r="38" spans="3:13" ht="12.75">
      <c r="C38" s="112" t="s">
        <v>174</v>
      </c>
      <c r="D38" s="112"/>
      <c r="E38" s="112"/>
      <c r="F38" s="112"/>
      <c r="G38" s="112"/>
      <c r="H38" s="112"/>
      <c r="I38" s="112"/>
      <c r="J38" s="145" t="s">
        <v>19</v>
      </c>
      <c r="K38" s="144"/>
      <c r="L38" s="145" t="s">
        <v>19</v>
      </c>
      <c r="M38" s="110"/>
    </row>
    <row r="39" spans="3:13" ht="12.75">
      <c r="C39" s="148" t="s">
        <v>12</v>
      </c>
      <c r="D39" s="112"/>
      <c r="E39" s="112"/>
      <c r="F39" s="112"/>
      <c r="G39" s="112"/>
      <c r="H39" s="112"/>
      <c r="I39" s="112"/>
      <c r="K39" s="110"/>
      <c r="M39" s="110"/>
    </row>
    <row r="40" spans="3:13" ht="12.75">
      <c r="C40" s="110" t="s">
        <v>10</v>
      </c>
      <c r="D40" s="110"/>
      <c r="E40" s="110"/>
      <c r="F40" s="110"/>
      <c r="G40" s="110"/>
      <c r="H40" s="110"/>
      <c r="I40" s="110"/>
      <c r="J40" s="211">
        <v>40</v>
      </c>
      <c r="K40" s="30"/>
      <c r="L40" s="211">
        <v>40</v>
      </c>
      <c r="M40" s="110"/>
    </row>
    <row r="41" spans="3:13" ht="12.75">
      <c r="C41" s="110" t="s">
        <v>11</v>
      </c>
      <c r="D41" s="110"/>
      <c r="E41" s="110"/>
      <c r="F41" s="110"/>
      <c r="G41" s="110"/>
      <c r="H41" s="110"/>
      <c r="I41" s="110"/>
      <c r="J41" s="256">
        <v>0</v>
      </c>
      <c r="K41" s="110"/>
      <c r="L41" s="256">
        <v>0</v>
      </c>
      <c r="M41" s="110"/>
    </row>
    <row r="42" spans="3:13" ht="12.75">
      <c r="C42" s="110"/>
      <c r="D42" s="110"/>
      <c r="E42" s="110"/>
      <c r="F42" s="110"/>
      <c r="G42" s="110"/>
      <c r="H42" s="110"/>
      <c r="I42" s="110"/>
      <c r="J42" s="118">
        <f>SUM(J40:J41)</f>
        <v>40</v>
      </c>
      <c r="K42" s="110"/>
      <c r="L42" s="118">
        <f>SUM(L40:L41)</f>
        <v>40</v>
      </c>
      <c r="M42" s="110"/>
    </row>
    <row r="43" spans="3:13" ht="12.75">
      <c r="C43" s="110" t="s">
        <v>175</v>
      </c>
      <c r="D43" s="110"/>
      <c r="E43" s="110"/>
      <c r="F43" s="110"/>
      <c r="G43" s="110"/>
      <c r="H43" s="110"/>
      <c r="I43" s="110"/>
      <c r="J43" s="118">
        <f>+L43</f>
        <v>0</v>
      </c>
      <c r="K43" s="110"/>
      <c r="L43" s="118">
        <v>0</v>
      </c>
      <c r="M43" s="110"/>
    </row>
    <row r="44" spans="3:13" ht="12.75">
      <c r="C44" s="110" t="s">
        <v>176</v>
      </c>
      <c r="D44" s="110"/>
      <c r="E44" s="110"/>
      <c r="F44" s="110"/>
      <c r="G44" s="110"/>
      <c r="H44" s="110"/>
      <c r="I44" s="110"/>
      <c r="J44" s="118">
        <v>0</v>
      </c>
      <c r="K44" s="110"/>
      <c r="L44" s="118">
        <v>0</v>
      </c>
      <c r="M44" s="110"/>
    </row>
    <row r="45" spans="3:13" ht="12.75">
      <c r="C45" s="110" t="s">
        <v>189</v>
      </c>
      <c r="D45" s="110"/>
      <c r="E45" s="110"/>
      <c r="F45" s="110"/>
      <c r="G45" s="110"/>
      <c r="H45" s="110"/>
      <c r="I45" s="110"/>
      <c r="J45" s="118">
        <v>0</v>
      </c>
      <c r="K45" s="110"/>
      <c r="L45" s="118">
        <v>0</v>
      </c>
      <c r="M45" s="110"/>
    </row>
    <row r="46" spans="3:13" ht="13.5" thickBot="1">
      <c r="C46" s="110"/>
      <c r="D46" s="110"/>
      <c r="E46" s="110"/>
      <c r="F46" s="110"/>
      <c r="G46" s="110"/>
      <c r="H46" s="110"/>
      <c r="I46" s="110"/>
      <c r="J46" s="149">
        <f>SUM(J42:J45)</f>
        <v>40</v>
      </c>
      <c r="K46" s="110"/>
      <c r="L46" s="149">
        <f>SUM(L42:L45)</f>
        <v>40</v>
      </c>
      <c r="M46" s="110"/>
    </row>
    <row r="47" spans="3:13" ht="12.75">
      <c r="C47" s="110"/>
      <c r="D47" s="110"/>
      <c r="E47" s="110"/>
      <c r="F47" s="110"/>
      <c r="G47" s="110"/>
      <c r="H47" s="110"/>
      <c r="I47" s="110"/>
      <c r="J47" s="110"/>
      <c r="K47" s="110"/>
      <c r="L47" s="110"/>
      <c r="M47" s="110"/>
    </row>
    <row r="66" ht="12.75">
      <c r="A66" s="150"/>
    </row>
  </sheetData>
  <sheetProtection/>
  <mergeCells count="8">
    <mergeCell ref="C27:P27"/>
    <mergeCell ref="C22:P22"/>
    <mergeCell ref="C19:I19"/>
    <mergeCell ref="C23:P23"/>
    <mergeCell ref="A1:P1"/>
    <mergeCell ref="A2:P2"/>
    <mergeCell ref="C11:P11"/>
    <mergeCell ref="C13:P13"/>
  </mergeCells>
  <printOptions/>
  <pageMargins left="0.9055118110236221" right="0.2362204724409449" top="0.5905511811023623" bottom="0.7480314960629921" header="0.3937007874015748" footer="0.7874015748031497"/>
  <pageSetup fitToHeight="1" fitToWidth="1" horizontalDpi="600" verticalDpi="600" orientation="portrait" scale="91"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69"/>
  <sheetViews>
    <sheetView showGridLines="0" zoomScalePageLayoutView="0" workbookViewId="0" topLeftCell="A1">
      <selection activeCell="T12" sqref="T12"/>
    </sheetView>
  </sheetViews>
  <sheetFormatPr defaultColWidth="9.140625" defaultRowHeight="12.75"/>
  <cols>
    <col min="1" max="1" width="2.8515625" style="123" customWidth="1"/>
    <col min="2" max="2" width="2.8515625" style="123" bestFit="1" customWidth="1"/>
    <col min="3" max="3" width="4.00390625" style="123" customWidth="1"/>
    <col min="4" max="4" width="3.8515625" style="123" customWidth="1"/>
    <col min="5" max="5" width="12.7109375" style="123" customWidth="1"/>
    <col min="6" max="6" width="2.28125" style="123" customWidth="1"/>
    <col min="7" max="7" width="2.8515625" style="123" customWidth="1"/>
    <col min="8" max="8" width="11.57421875" style="123" customWidth="1"/>
    <col min="9" max="9" width="0.9921875" style="123" customWidth="1"/>
    <col min="10" max="10" width="11.57421875" style="132" customWidth="1"/>
    <col min="11" max="11" width="1.57421875" style="123" customWidth="1"/>
    <col min="12" max="12" width="11.57421875" style="132" customWidth="1"/>
    <col min="13" max="13" width="0.9921875" style="123" customWidth="1"/>
    <col min="14" max="14" width="11.8515625" style="132" customWidth="1"/>
    <col min="15" max="15" width="0.9921875" style="123" customWidth="1"/>
    <col min="16" max="16" width="15.8515625" style="123" customWidth="1"/>
    <col min="17" max="17" width="11.28125" style="123" hidden="1" customWidth="1"/>
    <col min="18" max="18" width="0.13671875" style="123" customWidth="1"/>
    <col min="19" max="16384" width="9.140625" style="123" customWidth="1"/>
  </cols>
  <sheetData>
    <row r="1" spans="1:17" ht="18.75">
      <c r="A1" s="273" t="str">
        <f>'page 1-IS'!A1:G1</f>
        <v>BINA GOODYEAR BERHAD (18645-H)</v>
      </c>
      <c r="B1" s="273"/>
      <c r="C1" s="273"/>
      <c r="D1" s="273"/>
      <c r="E1" s="273"/>
      <c r="F1" s="273"/>
      <c r="G1" s="273"/>
      <c r="H1" s="273"/>
      <c r="I1" s="273"/>
      <c r="J1" s="273"/>
      <c r="K1" s="273"/>
      <c r="L1" s="273"/>
      <c r="M1" s="273"/>
      <c r="N1" s="273"/>
      <c r="O1" s="273"/>
      <c r="P1" s="273"/>
      <c r="Q1" s="109"/>
    </row>
    <row r="2" spans="1:17" ht="12.75">
      <c r="A2" s="275" t="str">
        <f>'page 1-IS'!A2:G2</f>
        <v>(Incorporated in Malaysia)</v>
      </c>
      <c r="B2" s="275"/>
      <c r="C2" s="275"/>
      <c r="D2" s="275"/>
      <c r="E2" s="275"/>
      <c r="F2" s="275"/>
      <c r="G2" s="275"/>
      <c r="H2" s="275"/>
      <c r="I2" s="275"/>
      <c r="J2" s="275"/>
      <c r="K2" s="275"/>
      <c r="L2" s="275"/>
      <c r="M2" s="275"/>
      <c r="N2" s="275"/>
      <c r="O2" s="275"/>
      <c r="P2" s="275"/>
      <c r="Q2" s="111"/>
    </row>
    <row r="3" ht="12.75">
      <c r="P3" s="131"/>
    </row>
    <row r="4" spans="1:16" ht="14.25">
      <c r="A4" s="139" t="str">
        <f>'page 1-IS'!A4</f>
        <v>Interim report for the financial period ended 30 September 2012</v>
      </c>
      <c r="P4" s="131"/>
    </row>
    <row r="5" spans="1:16" ht="12.75">
      <c r="A5" s="140" t="s">
        <v>47</v>
      </c>
      <c r="P5" s="131"/>
    </row>
    <row r="6" spans="1:15" s="110" customFormat="1" ht="12.75">
      <c r="A6" s="117"/>
      <c r="B6" s="117"/>
      <c r="C6" s="117"/>
      <c r="D6" s="117"/>
      <c r="E6" s="141"/>
      <c r="F6" s="117"/>
      <c r="G6" s="117"/>
      <c r="H6" s="117"/>
      <c r="I6" s="117"/>
      <c r="J6" s="188"/>
      <c r="K6" s="117"/>
      <c r="L6" s="188"/>
      <c r="M6" s="117"/>
      <c r="N6" s="188"/>
      <c r="O6" s="117"/>
    </row>
    <row r="7" ht="12.75">
      <c r="A7" s="131" t="s">
        <v>148</v>
      </c>
    </row>
    <row r="9" spans="1:16" ht="18" customHeight="1">
      <c r="A9" s="131" t="s">
        <v>26</v>
      </c>
      <c r="B9" s="131"/>
      <c r="C9" s="131" t="s">
        <v>2</v>
      </c>
      <c r="D9" s="131"/>
      <c r="E9" s="131"/>
      <c r="P9" s="130"/>
    </row>
    <row r="10" ht="3" customHeight="1">
      <c r="P10" s="130"/>
    </row>
    <row r="11" spans="3:16" ht="16.5" customHeight="1">
      <c r="C11" s="290" t="s">
        <v>209</v>
      </c>
      <c r="D11" s="290"/>
      <c r="E11" s="290"/>
      <c r="F11" s="290"/>
      <c r="G11" s="290"/>
      <c r="H11" s="290"/>
      <c r="I11" s="290"/>
      <c r="J11" s="290"/>
      <c r="K11" s="290"/>
      <c r="L11" s="290"/>
      <c r="M11" s="290"/>
      <c r="N11" s="290"/>
      <c r="O11" s="290"/>
      <c r="P11" s="290"/>
    </row>
    <row r="12" spans="3:16" ht="3.75" customHeight="1">
      <c r="C12" s="136"/>
      <c r="D12" s="136"/>
      <c r="E12" s="136"/>
      <c r="F12" s="136"/>
      <c r="G12" s="136"/>
      <c r="H12" s="136"/>
      <c r="I12" s="136"/>
      <c r="J12" s="189"/>
      <c r="K12" s="136"/>
      <c r="L12" s="189"/>
      <c r="M12" s="136"/>
      <c r="N12" s="189"/>
      <c r="O12" s="136"/>
      <c r="P12" s="136"/>
    </row>
    <row r="13" spans="1:16" s="176" customFormat="1" ht="12.75" customHeight="1">
      <c r="A13" s="190" t="s">
        <v>27</v>
      </c>
      <c r="B13" s="190"/>
      <c r="C13" s="293" t="s">
        <v>177</v>
      </c>
      <c r="D13" s="293"/>
      <c r="E13" s="293"/>
      <c r="F13" s="293"/>
      <c r="G13" s="293"/>
      <c r="H13" s="293"/>
      <c r="I13" s="293"/>
      <c r="J13" s="293"/>
      <c r="K13" s="293"/>
      <c r="L13" s="293"/>
      <c r="M13" s="293"/>
      <c r="N13" s="293"/>
      <c r="O13" s="293"/>
      <c r="P13" s="293"/>
    </row>
    <row r="14" ht="3" customHeight="1">
      <c r="P14" s="130"/>
    </row>
    <row r="15" spans="3:16" ht="12.75" customHeight="1">
      <c r="C15" s="282" t="s">
        <v>1</v>
      </c>
      <c r="D15" s="282"/>
      <c r="E15" s="282"/>
      <c r="F15" s="282"/>
      <c r="G15" s="282"/>
      <c r="H15" s="282"/>
      <c r="I15" s="282"/>
      <c r="J15" s="282"/>
      <c r="K15" s="282"/>
      <c r="L15" s="282"/>
      <c r="M15" s="282"/>
      <c r="N15" s="282"/>
      <c r="O15" s="282"/>
      <c r="P15" s="282"/>
    </row>
    <row r="16" ht="3" customHeight="1"/>
    <row r="17" spans="1:3" ht="12.75">
      <c r="A17" s="131" t="s">
        <v>28</v>
      </c>
      <c r="C17" s="131" t="s">
        <v>0</v>
      </c>
    </row>
    <row r="18" ht="3" customHeight="1"/>
    <row r="19" spans="3:16" ht="72.75" customHeight="1">
      <c r="C19" s="353" t="s">
        <v>298</v>
      </c>
      <c r="D19" s="353"/>
      <c r="E19" s="353"/>
      <c r="F19" s="353"/>
      <c r="G19" s="353"/>
      <c r="H19" s="353"/>
      <c r="I19" s="353"/>
      <c r="J19" s="353"/>
      <c r="K19" s="353"/>
      <c r="L19" s="353"/>
      <c r="M19" s="353"/>
      <c r="N19" s="353"/>
      <c r="O19" s="353"/>
      <c r="P19" s="353"/>
    </row>
    <row r="20" ht="12.75" customHeight="1"/>
    <row r="21" spans="1:3" ht="12.75" customHeight="1">
      <c r="A21" s="131" t="s">
        <v>30</v>
      </c>
      <c r="C21" s="131" t="s">
        <v>35</v>
      </c>
    </row>
    <row r="22" ht="3" customHeight="1"/>
    <row r="23" ht="12.75" customHeight="1">
      <c r="C23" s="123" t="s">
        <v>264</v>
      </c>
    </row>
    <row r="24" ht="3" customHeight="1"/>
    <row r="25" spans="3:15" ht="12.75" customHeight="1">
      <c r="C25" s="110"/>
      <c r="D25" s="110"/>
      <c r="E25" s="110"/>
      <c r="F25" s="110"/>
      <c r="G25" s="110"/>
      <c r="H25" s="110"/>
      <c r="I25" s="110"/>
      <c r="J25" s="133" t="s">
        <v>36</v>
      </c>
      <c r="K25" s="112"/>
      <c r="L25" s="133" t="s">
        <v>3</v>
      </c>
      <c r="M25" s="112"/>
      <c r="N25" s="133" t="s">
        <v>54</v>
      </c>
      <c r="O25" s="110"/>
    </row>
    <row r="26" spans="3:15" ht="12.75" customHeight="1">
      <c r="C26" s="112" t="s">
        <v>168</v>
      </c>
      <c r="D26" s="110"/>
      <c r="E26" s="110"/>
      <c r="F26" s="110"/>
      <c r="G26" s="110"/>
      <c r="H26" s="110"/>
      <c r="I26" s="110"/>
      <c r="J26" s="133" t="s">
        <v>19</v>
      </c>
      <c r="K26" s="112"/>
      <c r="L26" s="133" t="s">
        <v>19</v>
      </c>
      <c r="M26" s="112"/>
      <c r="N26" s="133" t="s">
        <v>19</v>
      </c>
      <c r="O26" s="110"/>
    </row>
    <row r="27" spans="1:15" ht="12.75">
      <c r="A27" s="131"/>
      <c r="C27" s="191" t="s">
        <v>4</v>
      </c>
      <c r="D27" s="110"/>
      <c r="E27" s="110"/>
      <c r="F27" s="110"/>
      <c r="G27" s="110"/>
      <c r="H27" s="110"/>
      <c r="I27" s="110"/>
      <c r="J27" s="118"/>
      <c r="K27" s="110"/>
      <c r="L27" s="118"/>
      <c r="M27" s="110"/>
      <c r="N27" s="118"/>
      <c r="O27" s="110"/>
    </row>
    <row r="28" spans="1:15" ht="12.75">
      <c r="A28" s="131"/>
      <c r="C28" s="110" t="s">
        <v>178</v>
      </c>
      <c r="D28" s="110"/>
      <c r="E28" s="110"/>
      <c r="F28" s="110"/>
      <c r="G28" s="110"/>
      <c r="H28" s="110"/>
      <c r="I28" s="110"/>
      <c r="J28" s="211">
        <v>359</v>
      </c>
      <c r="K28" s="30"/>
      <c r="L28" s="211">
        <v>0</v>
      </c>
      <c r="M28" s="30"/>
      <c r="N28" s="211">
        <f>J28+L28</f>
        <v>359</v>
      </c>
      <c r="O28" s="110"/>
    </row>
    <row r="29" spans="1:15" ht="12.75">
      <c r="A29" s="131"/>
      <c r="C29" s="110" t="s">
        <v>7</v>
      </c>
      <c r="D29" s="110"/>
      <c r="E29" s="110"/>
      <c r="F29" s="110"/>
      <c r="G29" s="110"/>
      <c r="H29" s="110"/>
      <c r="I29" s="110"/>
      <c r="J29" s="211">
        <v>6000</v>
      </c>
      <c r="K29" s="30"/>
      <c r="L29" s="211">
        <v>0</v>
      </c>
      <c r="M29" s="30"/>
      <c r="N29" s="211">
        <f>J29+L29</f>
        <v>6000</v>
      </c>
      <c r="O29" s="110"/>
    </row>
    <row r="30" spans="1:19" ht="12.75">
      <c r="A30" s="131"/>
      <c r="C30" s="110" t="s">
        <v>6</v>
      </c>
      <c r="D30" s="110"/>
      <c r="E30" s="110"/>
      <c r="F30" s="110"/>
      <c r="G30" s="110"/>
      <c r="H30" s="110"/>
      <c r="I30" s="110"/>
      <c r="J30" s="329">
        <v>10682</v>
      </c>
      <c r="K30" s="30"/>
      <c r="L30" s="329">
        <v>0</v>
      </c>
      <c r="M30" s="30"/>
      <c r="N30" s="329">
        <f>J30+L30</f>
        <v>10682</v>
      </c>
      <c r="O30" s="110"/>
      <c r="P30" s="110"/>
      <c r="Q30" s="110"/>
      <c r="R30" s="110"/>
      <c r="S30" s="110"/>
    </row>
    <row r="31" spans="3:19" ht="3" customHeight="1">
      <c r="C31" s="110"/>
      <c r="D31" s="110"/>
      <c r="E31" s="110"/>
      <c r="F31" s="110"/>
      <c r="G31" s="110"/>
      <c r="H31" s="110"/>
      <c r="I31" s="110"/>
      <c r="J31" s="211"/>
      <c r="K31" s="30"/>
      <c r="L31" s="211"/>
      <c r="M31" s="30"/>
      <c r="N31" s="211"/>
      <c r="O31" s="110"/>
      <c r="P31" s="110"/>
      <c r="Q31" s="110"/>
      <c r="R31" s="110"/>
      <c r="S31" s="110"/>
    </row>
    <row r="32" spans="3:19" ht="12.75">
      <c r="C32" s="112"/>
      <c r="D32" s="112"/>
      <c r="E32" s="112"/>
      <c r="F32" s="112"/>
      <c r="G32" s="112"/>
      <c r="H32" s="112"/>
      <c r="I32" s="112"/>
      <c r="J32" s="322">
        <f>SUM(J28:J31)</f>
        <v>17041</v>
      </c>
      <c r="K32" s="217"/>
      <c r="L32" s="322">
        <f>SUM(L28:L31)</f>
        <v>0</v>
      </c>
      <c r="M32" s="30"/>
      <c r="N32" s="322">
        <f>SUM(N28:N31)</f>
        <v>17041</v>
      </c>
      <c r="O32" s="110"/>
      <c r="P32" s="110"/>
      <c r="Q32" s="110"/>
      <c r="R32" s="110"/>
      <c r="S32" s="110"/>
    </row>
    <row r="33" spans="3:19" ht="12.75">
      <c r="C33" s="191" t="s">
        <v>5</v>
      </c>
      <c r="D33" s="112"/>
      <c r="E33" s="112"/>
      <c r="F33" s="112"/>
      <c r="G33" s="112"/>
      <c r="H33" s="112"/>
      <c r="I33" s="112"/>
      <c r="J33" s="322"/>
      <c r="K33" s="217"/>
      <c r="L33" s="89"/>
      <c r="M33" s="30"/>
      <c r="N33" s="322"/>
      <c r="O33" s="110"/>
      <c r="P33" s="110"/>
      <c r="Q33" s="110"/>
      <c r="R33" s="110"/>
      <c r="S33" s="110"/>
    </row>
    <row r="34" spans="3:19" ht="12.75">
      <c r="C34" s="110" t="str">
        <f>C28</f>
        <v>Hire Purchase</v>
      </c>
      <c r="D34" s="112"/>
      <c r="E34" s="112"/>
      <c r="F34" s="112"/>
      <c r="G34" s="112"/>
      <c r="H34" s="112"/>
      <c r="I34" s="112"/>
      <c r="J34" s="322">
        <f>'page 4-BS'!B25</f>
        <v>585</v>
      </c>
      <c r="K34" s="217"/>
      <c r="L34" s="322">
        <v>0</v>
      </c>
      <c r="M34" s="30"/>
      <c r="N34" s="322">
        <f>L34+J34</f>
        <v>585</v>
      </c>
      <c r="O34" s="110"/>
      <c r="P34" s="110"/>
      <c r="Q34" s="110"/>
      <c r="R34" s="110"/>
      <c r="S34" s="110"/>
    </row>
    <row r="35" spans="3:15" ht="12.75">
      <c r="C35" s="110" t="s">
        <v>190</v>
      </c>
      <c r="D35" s="112"/>
      <c r="E35" s="112"/>
      <c r="F35" s="112"/>
      <c r="G35" s="112"/>
      <c r="H35" s="112"/>
      <c r="I35" s="112"/>
      <c r="J35" s="322">
        <v>0</v>
      </c>
      <c r="K35" s="217"/>
      <c r="L35" s="322">
        <v>0</v>
      </c>
      <c r="M35" s="30"/>
      <c r="N35" s="322">
        <f>L35+J35</f>
        <v>0</v>
      </c>
      <c r="O35" s="110"/>
    </row>
    <row r="36" spans="3:19" ht="13.5" thickBot="1">
      <c r="C36" s="112"/>
      <c r="D36" s="112"/>
      <c r="E36" s="112"/>
      <c r="F36" s="112"/>
      <c r="G36" s="112"/>
      <c r="H36" s="112"/>
      <c r="I36" s="112"/>
      <c r="J36" s="333">
        <f>SUM(J32:J35)</f>
        <v>17626</v>
      </c>
      <c r="K36" s="217"/>
      <c r="L36" s="333">
        <f>SUM(L32:L35)</f>
        <v>0</v>
      </c>
      <c r="M36" s="30"/>
      <c r="N36" s="333">
        <f>SUM(N32:N35)</f>
        <v>17626</v>
      </c>
      <c r="O36" s="110"/>
      <c r="P36" s="132"/>
      <c r="S36" s="132"/>
    </row>
    <row r="37" spans="3:15" ht="12.75">
      <c r="C37" s="112"/>
      <c r="D37" s="112"/>
      <c r="E37" s="112"/>
      <c r="F37" s="112"/>
      <c r="G37" s="112"/>
      <c r="H37" s="112"/>
      <c r="I37" s="112"/>
      <c r="J37" s="133"/>
      <c r="K37" s="144"/>
      <c r="L37" s="192"/>
      <c r="M37" s="110"/>
      <c r="N37" s="118"/>
      <c r="O37" s="110"/>
    </row>
    <row r="38" spans="1:14" ht="12.75">
      <c r="A38" s="131" t="s">
        <v>31</v>
      </c>
      <c r="C38" s="112" t="s">
        <v>38</v>
      </c>
      <c r="D38" s="112"/>
      <c r="E38" s="112"/>
      <c r="F38" s="112"/>
      <c r="G38" s="112"/>
      <c r="H38" s="112"/>
      <c r="I38" s="112"/>
      <c r="J38" s="133"/>
      <c r="K38" s="110"/>
      <c r="L38" s="133"/>
      <c r="M38" s="110"/>
      <c r="N38" s="118"/>
    </row>
    <row r="39" spans="3:14" ht="3" customHeight="1">
      <c r="C39" s="110"/>
      <c r="D39" s="110"/>
      <c r="E39" s="110"/>
      <c r="F39" s="110"/>
      <c r="G39" s="110"/>
      <c r="H39" s="110"/>
      <c r="I39" s="110"/>
      <c r="J39" s="118"/>
      <c r="K39" s="110"/>
      <c r="L39" s="118"/>
      <c r="M39" s="110"/>
      <c r="N39" s="118"/>
    </row>
    <row r="40" spans="3:14" ht="12.75">
      <c r="C40" s="110" t="s">
        <v>8</v>
      </c>
      <c r="D40" s="110"/>
      <c r="E40" s="110"/>
      <c r="F40" s="110"/>
      <c r="G40" s="110"/>
      <c r="H40" s="110"/>
      <c r="I40" s="110"/>
      <c r="J40" s="118"/>
      <c r="K40" s="110"/>
      <c r="L40" s="118"/>
      <c r="M40" s="110"/>
      <c r="N40" s="118"/>
    </row>
    <row r="41" spans="3:14" ht="3" customHeight="1">
      <c r="C41" s="110"/>
      <c r="D41" s="110"/>
      <c r="E41" s="110"/>
      <c r="F41" s="110"/>
      <c r="G41" s="110"/>
      <c r="H41" s="110"/>
      <c r="I41" s="110"/>
      <c r="J41" s="118"/>
      <c r="K41" s="110"/>
      <c r="L41" s="118"/>
      <c r="M41" s="110"/>
      <c r="N41" s="118"/>
    </row>
    <row r="42" spans="1:21" ht="12.75">
      <c r="A42" s="12" t="s">
        <v>33</v>
      </c>
      <c r="B42" s="13"/>
      <c r="C42" s="261" t="s">
        <v>39</v>
      </c>
      <c r="D42" s="30"/>
      <c r="E42" s="30"/>
      <c r="F42" s="30"/>
      <c r="G42" s="30"/>
      <c r="H42" s="30"/>
      <c r="I42" s="30"/>
      <c r="J42" s="211"/>
      <c r="K42" s="30"/>
      <c r="L42" s="211"/>
      <c r="M42" s="30"/>
      <c r="N42" s="211"/>
      <c r="O42" s="13"/>
      <c r="P42" s="13"/>
      <c r="Q42" s="13"/>
      <c r="R42" s="13"/>
      <c r="S42" s="13"/>
      <c r="T42" s="13"/>
      <c r="U42" s="13"/>
    </row>
    <row r="43" spans="1:21" ht="3" customHeight="1">
      <c r="A43" s="13"/>
      <c r="B43" s="13"/>
      <c r="C43" s="30"/>
      <c r="D43" s="30"/>
      <c r="E43" s="30"/>
      <c r="F43" s="30"/>
      <c r="G43" s="30"/>
      <c r="H43" s="30"/>
      <c r="I43" s="30"/>
      <c r="J43" s="211"/>
      <c r="K43" s="30"/>
      <c r="L43" s="211"/>
      <c r="M43" s="30"/>
      <c r="N43" s="211"/>
      <c r="O43" s="13"/>
      <c r="P43" s="13"/>
      <c r="Q43" s="13"/>
      <c r="R43" s="13"/>
      <c r="S43" s="13"/>
      <c r="T43" s="13"/>
      <c r="U43" s="13"/>
    </row>
    <row r="44" spans="1:21" ht="43.5" customHeight="1">
      <c r="A44" s="13"/>
      <c r="B44" s="13"/>
      <c r="C44" s="281" t="s">
        <v>302</v>
      </c>
      <c r="D44" s="281"/>
      <c r="E44" s="281"/>
      <c r="F44" s="281"/>
      <c r="G44" s="281"/>
      <c r="H44" s="281"/>
      <c r="I44" s="281"/>
      <c r="J44" s="281"/>
      <c r="K44" s="281"/>
      <c r="L44" s="281"/>
      <c r="M44" s="281"/>
      <c r="N44" s="281"/>
      <c r="O44" s="281"/>
      <c r="P44" s="281"/>
      <c r="Q44" s="13"/>
      <c r="R44" s="13"/>
      <c r="S44" s="13"/>
      <c r="T44" s="13"/>
      <c r="U44" s="13"/>
    </row>
    <row r="45" ht="3" customHeight="1"/>
    <row r="46" spans="1:3" ht="12.75">
      <c r="A46" s="131" t="s">
        <v>34</v>
      </c>
      <c r="C46" s="131" t="s">
        <v>9</v>
      </c>
    </row>
    <row r="47" spans="3:16" ht="15.75" customHeight="1">
      <c r="C47" s="294" t="s">
        <v>234</v>
      </c>
      <c r="D47" s="295"/>
      <c r="E47" s="295"/>
      <c r="F47" s="295"/>
      <c r="G47" s="295"/>
      <c r="H47" s="295"/>
      <c r="I47" s="295"/>
      <c r="J47" s="295"/>
      <c r="K47" s="295"/>
      <c r="L47" s="295"/>
      <c r="M47" s="295"/>
      <c r="N47" s="295"/>
      <c r="O47" s="295"/>
      <c r="P47" s="295"/>
    </row>
    <row r="48" ht="3" customHeight="1"/>
    <row r="49" spans="1:3" ht="12.75">
      <c r="A49" s="131" t="s">
        <v>59</v>
      </c>
      <c r="C49" s="131" t="s">
        <v>96</v>
      </c>
    </row>
    <row r="50" ht="3" customHeight="1"/>
    <row r="51" spans="3:20" ht="39" customHeight="1">
      <c r="C51" s="290" t="s">
        <v>296</v>
      </c>
      <c r="D51" s="290"/>
      <c r="E51" s="290"/>
      <c r="F51" s="290"/>
      <c r="G51" s="290"/>
      <c r="H51" s="290"/>
      <c r="I51" s="290"/>
      <c r="J51" s="290"/>
      <c r="K51" s="290"/>
      <c r="L51" s="290"/>
      <c r="M51" s="290"/>
      <c r="N51" s="290"/>
      <c r="O51" s="290"/>
      <c r="P51" s="290"/>
      <c r="T51" s="123" t="s">
        <v>41</v>
      </c>
    </row>
    <row r="52" ht="3" customHeight="1"/>
    <row r="53" spans="1:3" ht="14.25" customHeight="1">
      <c r="A53" s="131" t="s">
        <v>236</v>
      </c>
      <c r="C53" s="131" t="s">
        <v>237</v>
      </c>
    </row>
    <row r="54" spans="1:3" ht="14.25" customHeight="1">
      <c r="A54" s="131"/>
      <c r="C54" s="123" t="s">
        <v>270</v>
      </c>
    </row>
    <row r="55" spans="1:16" ht="16.5" customHeight="1">
      <c r="A55" s="131"/>
      <c r="J55" s="177" t="s">
        <v>249</v>
      </c>
      <c r="K55" s="131"/>
      <c r="L55" s="177"/>
      <c r="M55" s="131"/>
      <c r="N55" s="177" t="s">
        <v>226</v>
      </c>
      <c r="O55" s="131"/>
      <c r="P55" s="131"/>
    </row>
    <row r="56" spans="1:16" ht="13.5" customHeight="1">
      <c r="A56" s="131"/>
      <c r="J56" s="238" t="s">
        <v>19</v>
      </c>
      <c r="K56" s="239"/>
      <c r="L56" s="177"/>
      <c r="M56" s="131"/>
      <c r="N56" s="238" t="s">
        <v>19</v>
      </c>
      <c r="O56" s="131"/>
      <c r="P56" s="131"/>
    </row>
    <row r="57" spans="1:14" ht="15" customHeight="1">
      <c r="A57" s="131"/>
      <c r="C57" s="123" t="s">
        <v>238</v>
      </c>
      <c r="J57" s="132">
        <f>-121084+2552</f>
        <v>-118532</v>
      </c>
      <c r="N57" s="132">
        <v>-28005</v>
      </c>
    </row>
    <row r="58" spans="1:14" ht="15" customHeight="1">
      <c r="A58" s="131"/>
      <c r="C58" s="123" t="s">
        <v>303</v>
      </c>
      <c r="J58" s="132">
        <v>-2552</v>
      </c>
      <c r="N58" s="132">
        <v>-2552</v>
      </c>
    </row>
    <row r="59" spans="1:14" ht="15" customHeight="1" hidden="1">
      <c r="A59" s="131"/>
      <c r="C59" s="123" t="s">
        <v>239</v>
      </c>
      <c r="J59" s="335">
        <v>0</v>
      </c>
      <c r="N59" s="132">
        <v>0</v>
      </c>
    </row>
    <row r="60" spans="3:16" ht="17.25" customHeight="1" thickBot="1">
      <c r="C60" s="185" t="s">
        <v>240</v>
      </c>
      <c r="D60" s="136"/>
      <c r="E60" s="136"/>
      <c r="F60" s="136"/>
      <c r="G60" s="136"/>
      <c r="H60" s="136"/>
      <c r="I60" s="136"/>
      <c r="J60" s="237">
        <f>SUM(J57:J59)</f>
        <v>-121084</v>
      </c>
      <c r="K60" s="236"/>
      <c r="L60" s="236"/>
      <c r="M60" s="236"/>
      <c r="N60" s="237">
        <f>SUM(N57:N59)</f>
        <v>-30557</v>
      </c>
      <c r="O60" s="236"/>
      <c r="P60" s="236"/>
    </row>
    <row r="61" ht="3" customHeight="1"/>
    <row r="64" ht="12.75">
      <c r="A64" s="123" t="s">
        <v>13</v>
      </c>
    </row>
    <row r="66" ht="12.75">
      <c r="A66" s="131" t="s">
        <v>41</v>
      </c>
    </row>
    <row r="67" ht="12.75">
      <c r="A67" s="123" t="s">
        <v>14</v>
      </c>
    </row>
    <row r="69" spans="1:14" s="13" customFormat="1" ht="12.75">
      <c r="A69" s="235" t="s">
        <v>248</v>
      </c>
      <c r="J69" s="88"/>
      <c r="L69" s="88"/>
      <c r="N69" s="88"/>
    </row>
  </sheetData>
  <sheetProtection/>
  <mergeCells count="9">
    <mergeCell ref="C44:P44"/>
    <mergeCell ref="C15:P15"/>
    <mergeCell ref="C51:P51"/>
    <mergeCell ref="A1:P1"/>
    <mergeCell ref="A2:P2"/>
    <mergeCell ref="C13:P13"/>
    <mergeCell ref="C11:P11"/>
    <mergeCell ref="C47:P47"/>
    <mergeCell ref="C19:P19"/>
  </mergeCells>
  <printOptions/>
  <pageMargins left="0.6692913385826772" right="0.35433070866141736" top="0.5905511811023623" bottom="0.7480314960629921" header="0.3937007874015748" footer="0.7874015748031497"/>
  <pageSetup fitToHeight="1" fitToWidth="1" horizontalDpi="600" verticalDpi="600" orientation="portrait" paperSize="9" scale="81" r:id="rId1"/>
  <headerFooter alignWithMargins="0">
    <oddFooter>&amp;C&amp;"Times New Roman,Italic"&amp;8Page 11</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K71"/>
  <sheetViews>
    <sheetView showGridLines="0" zoomScalePageLayoutView="0" workbookViewId="0" topLeftCell="A1">
      <selection activeCell="C5" sqref="C5"/>
    </sheetView>
  </sheetViews>
  <sheetFormatPr defaultColWidth="9.140625" defaultRowHeight="12.75"/>
  <cols>
    <col min="1" max="1" width="29.57421875" style="1" customWidth="1"/>
    <col min="2" max="2" width="0.9921875" style="1" customWidth="1"/>
    <col min="3" max="3" width="13.28125" style="13" customWidth="1"/>
    <col min="4" max="4" width="16.57421875" style="123" customWidth="1"/>
    <col min="5" max="5" width="1.7109375" style="1" customWidth="1"/>
    <col min="6" max="6" width="12.8515625" style="123" customWidth="1"/>
    <col min="7" max="7" width="16.7109375" style="123" customWidth="1"/>
    <col min="8" max="8" width="3.7109375" style="1" customWidth="1"/>
    <col min="9" max="9" width="10.7109375" style="1" bestFit="1" customWidth="1"/>
    <col min="10" max="16384" width="9.140625" style="1" customWidth="1"/>
  </cols>
  <sheetData>
    <row r="1" spans="1:9" ht="18.75">
      <c r="A1" s="263" t="s">
        <v>103</v>
      </c>
      <c r="B1" s="263"/>
      <c r="C1" s="263"/>
      <c r="D1" s="263"/>
      <c r="E1" s="263"/>
      <c r="F1" s="263"/>
      <c r="G1" s="263"/>
      <c r="H1" s="6"/>
      <c r="I1" s="6"/>
    </row>
    <row r="2" spans="1:9" ht="12.75">
      <c r="A2" s="264" t="s">
        <v>17</v>
      </c>
      <c r="B2" s="264"/>
      <c r="C2" s="264"/>
      <c r="D2" s="264"/>
      <c r="E2" s="264"/>
      <c r="F2" s="264"/>
      <c r="G2" s="264"/>
      <c r="H2" s="7"/>
      <c r="I2" s="7"/>
    </row>
    <row r="3" spans="6:7" ht="12.75">
      <c r="F3" s="266"/>
      <c r="G3" s="266"/>
    </row>
    <row r="4" spans="1:7" ht="14.25">
      <c r="A4" s="8" t="s">
        <v>247</v>
      </c>
      <c r="G4" s="131"/>
    </row>
    <row r="5" spans="1:7" ht="12.75">
      <c r="A5" s="9" t="s">
        <v>47</v>
      </c>
      <c r="G5" s="131"/>
    </row>
    <row r="6" spans="3:7" s="2" customFormat="1" ht="27" customHeight="1">
      <c r="C6" s="30"/>
      <c r="D6" s="110"/>
      <c r="F6" s="110"/>
      <c r="G6" s="112"/>
    </row>
    <row r="7" ht="12.75">
      <c r="A7" s="3" t="s">
        <v>212</v>
      </c>
    </row>
    <row r="8" ht="18.75" customHeight="1"/>
    <row r="9" spans="3:7" s="19" customFormat="1" ht="12">
      <c r="C9" s="265" t="s">
        <v>246</v>
      </c>
      <c r="D9" s="265"/>
      <c r="F9" s="265" t="s">
        <v>265</v>
      </c>
      <c r="G9" s="265"/>
    </row>
    <row r="10" spans="3:7" ht="48.75" customHeight="1">
      <c r="C10" s="31" t="s">
        <v>245</v>
      </c>
      <c r="D10" s="124" t="s">
        <v>275</v>
      </c>
      <c r="E10" s="126"/>
      <c r="F10" s="124" t="s">
        <v>199</v>
      </c>
      <c r="G10" s="124" t="s">
        <v>274</v>
      </c>
    </row>
    <row r="11" spans="3:7" s="16" customFormat="1" ht="17.25" customHeight="1">
      <c r="C11" s="62" t="s">
        <v>244</v>
      </c>
      <c r="D11" s="167" t="s">
        <v>250</v>
      </c>
      <c r="E11" s="18"/>
      <c r="F11" s="125" t="str">
        <f>C11</f>
        <v>30/09/12</v>
      </c>
      <c r="G11" s="125" t="str">
        <f>D11</f>
        <v>30/09/11</v>
      </c>
    </row>
    <row r="12" spans="1:7" s="16" customFormat="1" ht="12">
      <c r="A12" s="27"/>
      <c r="C12" s="33" t="s">
        <v>19</v>
      </c>
      <c r="D12" s="126" t="s">
        <v>19</v>
      </c>
      <c r="E12" s="18"/>
      <c r="F12" s="126" t="s">
        <v>19</v>
      </c>
      <c r="G12" s="126" t="s">
        <v>19</v>
      </c>
    </row>
    <row r="13" ht="9" customHeight="1"/>
    <row r="14" spans="1:11" s="16" customFormat="1" ht="18" customHeight="1">
      <c r="A14" s="83" t="s">
        <v>279</v>
      </c>
      <c r="B14" s="20"/>
      <c r="C14" s="304">
        <f>+'page 1-IS'!C29</f>
        <v>-38905</v>
      </c>
      <c r="D14" s="113">
        <f>+'page 1-IS'!D29</f>
        <v>-1631</v>
      </c>
      <c r="E14" s="296"/>
      <c r="F14" s="113">
        <f>+'page 1-IS'!F29</f>
        <v>-38905</v>
      </c>
      <c r="G14" s="113">
        <f>+'page 1-IS'!G29</f>
        <v>-1631</v>
      </c>
      <c r="I14" s="119"/>
      <c r="J14" s="119"/>
      <c r="K14" s="137"/>
    </row>
    <row r="15" spans="1:11" s="16" customFormat="1" ht="18" customHeight="1">
      <c r="A15" s="47" t="s">
        <v>305</v>
      </c>
      <c r="B15" s="20"/>
      <c r="C15" s="305">
        <f>'page 1-IS'!C34</f>
        <v>-51622</v>
      </c>
      <c r="D15" s="159">
        <v>0</v>
      </c>
      <c r="E15" s="296"/>
      <c r="F15" s="159">
        <f>C15</f>
        <v>-51622</v>
      </c>
      <c r="G15" s="159">
        <v>0</v>
      </c>
      <c r="I15" s="119"/>
      <c r="J15" s="119"/>
      <c r="K15" s="137"/>
    </row>
    <row r="16" spans="1:10" s="16" customFormat="1" ht="22.5" customHeight="1" thickBot="1">
      <c r="A16" s="46" t="s">
        <v>293</v>
      </c>
      <c r="B16" s="232"/>
      <c r="C16" s="310">
        <f>C14+C15</f>
        <v>-90527</v>
      </c>
      <c r="D16" s="162">
        <f>+D14+D15</f>
        <v>-1631</v>
      </c>
      <c r="E16" s="296"/>
      <c r="F16" s="162">
        <f>F14+F15</f>
        <v>-90527</v>
      </c>
      <c r="G16" s="162">
        <f>+G14+G15</f>
        <v>-1631</v>
      </c>
      <c r="I16" s="119"/>
      <c r="J16" s="137"/>
    </row>
    <row r="17" spans="1:7" s="16" customFormat="1" ht="12" customHeight="1">
      <c r="A17" s="84"/>
      <c r="B17" s="84"/>
      <c r="C17" s="91"/>
      <c r="D17" s="134"/>
      <c r="E17" s="301"/>
      <c r="F17" s="134"/>
      <c r="G17" s="134"/>
    </row>
    <row r="18" spans="1:7" s="16" customFormat="1" ht="25.5" customHeight="1">
      <c r="A18" s="233" t="s">
        <v>306</v>
      </c>
      <c r="B18" s="23"/>
      <c r="C18" s="91"/>
      <c r="D18" s="134"/>
      <c r="E18" s="301"/>
      <c r="F18" s="134"/>
      <c r="G18" s="134"/>
    </row>
    <row r="19" spans="1:7" s="16" customFormat="1" ht="18" customHeight="1">
      <c r="A19" s="47" t="s">
        <v>218</v>
      </c>
      <c r="B19" s="23"/>
      <c r="C19" s="91">
        <f>+F19</f>
        <v>0</v>
      </c>
      <c r="D19" s="134">
        <f>'page 1-IS'!D39</f>
        <v>0</v>
      </c>
      <c r="E19" s="301"/>
      <c r="F19" s="134">
        <v>0</v>
      </c>
      <c r="G19" s="134">
        <f>'page 1-IS'!G39</f>
        <v>0</v>
      </c>
    </row>
    <row r="20" spans="1:7" s="16" customFormat="1" ht="18" customHeight="1">
      <c r="A20" s="47" t="s">
        <v>80</v>
      </c>
      <c r="B20" s="23"/>
      <c r="C20" s="91">
        <f>C21-C19</f>
        <v>-90527</v>
      </c>
      <c r="D20" s="134">
        <f>'page 1-IS'!D40</f>
        <v>-1631</v>
      </c>
      <c r="E20" s="301"/>
      <c r="F20" s="134">
        <f>F21-F19</f>
        <v>-90527</v>
      </c>
      <c r="G20" s="134">
        <f>'page 1-IS'!G40</f>
        <v>-1631</v>
      </c>
    </row>
    <row r="21" spans="1:7" s="20" customFormat="1" ht="18" customHeight="1" thickBot="1">
      <c r="A21" s="56"/>
      <c r="B21" s="57"/>
      <c r="C21" s="310">
        <f>+C16</f>
        <v>-90527</v>
      </c>
      <c r="D21" s="162">
        <f>+D16</f>
        <v>-1631</v>
      </c>
      <c r="E21" s="302"/>
      <c r="F21" s="162">
        <f>+F16</f>
        <v>-90527</v>
      </c>
      <c r="G21" s="162">
        <f>+G16</f>
        <v>-1631</v>
      </c>
    </row>
    <row r="22" spans="1:7" s="16" customFormat="1" ht="12.75" customHeight="1">
      <c r="A22" s="23"/>
      <c r="B22" s="23"/>
      <c r="C22" s="48"/>
      <c r="D22" s="163"/>
      <c r="E22" s="21"/>
      <c r="F22" s="163"/>
      <c r="G22" s="163"/>
    </row>
    <row r="23" spans="1:7" s="16" customFormat="1" ht="22.5" customHeight="1">
      <c r="A23" s="85" t="s">
        <v>281</v>
      </c>
      <c r="B23" s="23"/>
      <c r="C23" s="303"/>
      <c r="D23" s="164"/>
      <c r="E23" s="68"/>
      <c r="F23" s="164"/>
      <c r="G23" s="164"/>
    </row>
    <row r="24" spans="1:7" s="128" customFormat="1" ht="18" customHeight="1">
      <c r="A24" s="207" t="s">
        <v>53</v>
      </c>
      <c r="B24" s="208"/>
      <c r="C24" s="165">
        <f>C20/'page 4-BS'!B17*100</f>
        <v>-177.92256289308176</v>
      </c>
      <c r="D24" s="165">
        <f>'page 1-IS'!D44</f>
        <v>-3.21</v>
      </c>
      <c r="E24" s="164"/>
      <c r="F24" s="165">
        <f>F20/'page 4-BS'!B17*100</f>
        <v>-177.92256289308176</v>
      </c>
      <c r="G24" s="165">
        <f>'page 1-IS'!G44</f>
        <v>-3.21</v>
      </c>
    </row>
    <row r="25" spans="1:7" s="35" customFormat="1" ht="18" customHeight="1">
      <c r="A25" s="86" t="s">
        <v>77</v>
      </c>
      <c r="B25" s="87"/>
      <c r="C25" s="311" t="s">
        <v>62</v>
      </c>
      <c r="D25" s="166" t="str">
        <f>'page 1-IS'!D45</f>
        <v>N/A</v>
      </c>
      <c r="E25" s="303"/>
      <c r="F25" s="166" t="s">
        <v>62</v>
      </c>
      <c r="G25" s="166" t="str">
        <f>'page 1-IS'!G45</f>
        <v>N/A</v>
      </c>
    </row>
    <row r="26" ht="12.75">
      <c r="A26" s="10"/>
    </row>
    <row r="27" ht="12.75">
      <c r="A27" s="10"/>
    </row>
    <row r="28" ht="12.75">
      <c r="A28" s="10"/>
    </row>
    <row r="29" ht="12.75">
      <c r="A29" s="10"/>
    </row>
    <row r="30" ht="12.75">
      <c r="A30" s="10"/>
    </row>
    <row r="31" ht="12.75">
      <c r="A31" s="10"/>
    </row>
    <row r="32" ht="12.75">
      <c r="A32" s="10"/>
    </row>
    <row r="33" ht="12.75">
      <c r="A33" s="10"/>
    </row>
    <row r="34" spans="1:6" ht="12.75">
      <c r="A34" s="10"/>
      <c r="C34" s="12"/>
      <c r="F34" s="131"/>
    </row>
    <row r="35" spans="1:6" ht="12.75">
      <c r="A35" s="10"/>
      <c r="C35" s="12"/>
      <c r="F35" s="131"/>
    </row>
    <row r="36" spans="1:6" ht="12.75">
      <c r="A36" s="10"/>
      <c r="C36" s="12"/>
      <c r="F36" s="131"/>
    </row>
    <row r="37" spans="1:6" ht="12.75">
      <c r="A37" s="10"/>
      <c r="C37" s="12"/>
      <c r="F37" s="131"/>
    </row>
    <row r="38" spans="1:6" ht="12.75">
      <c r="A38" s="10"/>
      <c r="C38" s="12"/>
      <c r="F38" s="131"/>
    </row>
    <row r="39" spans="1:6" ht="12.75">
      <c r="A39" s="10"/>
      <c r="C39" s="12"/>
      <c r="F39" s="131"/>
    </row>
    <row r="40" spans="1:6" ht="15.75" customHeight="1">
      <c r="A40" s="10"/>
      <c r="C40" s="12"/>
      <c r="F40" s="131"/>
    </row>
    <row r="41" spans="1:3" ht="12.75">
      <c r="A41" s="10"/>
      <c r="C41" s="12"/>
    </row>
    <row r="42" spans="1:7" ht="20.25" customHeight="1">
      <c r="A42" s="262"/>
      <c r="B42" s="262"/>
      <c r="C42" s="262"/>
      <c r="D42" s="262"/>
      <c r="E42" s="262"/>
      <c r="F42" s="262"/>
      <c r="G42" s="262"/>
    </row>
    <row r="43" spans="1:7" ht="27.75" customHeight="1">
      <c r="A43" s="262" t="s">
        <v>273</v>
      </c>
      <c r="B43" s="262"/>
      <c r="C43" s="262"/>
      <c r="D43" s="262"/>
      <c r="E43" s="262"/>
      <c r="F43" s="262"/>
      <c r="G43" s="262"/>
    </row>
    <row r="44" spans="1:3" ht="12.75">
      <c r="A44" s="10"/>
      <c r="C44" s="12"/>
    </row>
    <row r="45" spans="1:3" ht="12.75">
      <c r="A45" s="10"/>
      <c r="C45" s="12"/>
    </row>
    <row r="46" ht="12.75">
      <c r="A46" s="10"/>
    </row>
    <row r="47" ht="12.75">
      <c r="A47" s="10"/>
    </row>
    <row r="48" ht="12.75">
      <c r="A48" s="10"/>
    </row>
    <row r="71" ht="12.75">
      <c r="A71" s="121"/>
    </row>
  </sheetData>
  <sheetProtection/>
  <mergeCells count="7">
    <mergeCell ref="A42:G42"/>
    <mergeCell ref="A43:G43"/>
    <mergeCell ref="A1:G1"/>
    <mergeCell ref="A2:G2"/>
    <mergeCell ref="F3:G3"/>
    <mergeCell ref="C9:D9"/>
    <mergeCell ref="F9:G9"/>
  </mergeCells>
  <printOptions/>
  <pageMargins left="1" right="0.25" top="0.81" bottom="0.75" header="0.38" footer="0.8"/>
  <pageSetup fitToWidth="90"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65"/>
  <sheetViews>
    <sheetView showGridLines="0" zoomScalePageLayoutView="0" workbookViewId="0" topLeftCell="A1">
      <selection activeCell="J6" sqref="J6"/>
    </sheetView>
  </sheetViews>
  <sheetFormatPr defaultColWidth="9.140625" defaultRowHeight="12.75"/>
  <cols>
    <col min="1" max="1" width="51.140625" style="1" customWidth="1"/>
    <col min="2" max="2" width="16.7109375" style="123"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263" t="str">
        <f>'page 1-IS'!A1:G1</f>
        <v>BINA GOODYEAR BERHAD (18645-H)</v>
      </c>
      <c r="B1" s="263"/>
      <c r="C1" s="263"/>
      <c r="D1" s="263"/>
      <c r="E1" s="263"/>
      <c r="F1" s="263"/>
      <c r="G1" s="263"/>
      <c r="H1" s="263"/>
      <c r="I1" s="6"/>
      <c r="J1" s="6"/>
      <c r="K1" s="6"/>
      <c r="L1" s="6"/>
    </row>
    <row r="2" spans="1:12" ht="12.75">
      <c r="A2" s="264" t="s">
        <v>17</v>
      </c>
      <c r="B2" s="264"/>
      <c r="C2" s="264"/>
      <c r="D2" s="264"/>
      <c r="E2" s="264"/>
      <c r="F2" s="264"/>
      <c r="G2" s="264"/>
      <c r="H2" s="264"/>
      <c r="I2" s="24"/>
      <c r="J2" s="7"/>
      <c r="K2" s="7"/>
      <c r="L2" s="7"/>
    </row>
    <row r="3" ht="7.5" customHeight="1">
      <c r="I3" s="3"/>
    </row>
    <row r="4" spans="1:9" ht="14.25">
      <c r="A4" s="8" t="str">
        <f>'page 1-IS'!A4</f>
        <v>Interim report for the financial period ended 30 September 2012</v>
      </c>
      <c r="I4" s="3"/>
    </row>
    <row r="5" spans="1:9" ht="12.75">
      <c r="A5" s="9" t="s">
        <v>47</v>
      </c>
      <c r="I5" s="3"/>
    </row>
    <row r="6" spans="1:8" s="2" customFormat="1" ht="6.75" customHeight="1">
      <c r="A6" s="11"/>
      <c r="B6" s="117"/>
      <c r="C6" s="36"/>
      <c r="D6" s="11"/>
      <c r="E6" s="11"/>
      <c r="F6" s="11"/>
      <c r="G6" s="11"/>
      <c r="H6" s="4"/>
    </row>
    <row r="7" ht="12.75">
      <c r="A7" s="3" t="s">
        <v>213</v>
      </c>
    </row>
    <row r="8" ht="3" customHeight="1"/>
    <row r="9" spans="2:6" s="16" customFormat="1" ht="51" customHeight="1">
      <c r="B9" s="124" t="s">
        <v>73</v>
      </c>
      <c r="C9" s="31" t="s">
        <v>70</v>
      </c>
      <c r="D9" s="18"/>
      <c r="E9" s="17" t="s">
        <v>72</v>
      </c>
      <c r="F9" s="25" t="s">
        <v>20</v>
      </c>
    </row>
    <row r="10" spans="2:6" s="16" customFormat="1" ht="11.25" customHeight="1">
      <c r="B10" s="124"/>
      <c r="C10" s="31"/>
      <c r="D10" s="18"/>
      <c r="E10" s="17" t="s">
        <v>118</v>
      </c>
      <c r="F10" s="25"/>
    </row>
    <row r="11" spans="2:6" s="16" customFormat="1" ht="12">
      <c r="B11" s="125" t="str">
        <f>'page 1-IS'!F11</f>
        <v>30/09/12</v>
      </c>
      <c r="C11" s="66" t="s">
        <v>71</v>
      </c>
      <c r="D11" s="18"/>
      <c r="E11" s="63" t="s">
        <v>221</v>
      </c>
      <c r="F11" s="26">
        <v>36433</v>
      </c>
    </row>
    <row r="12" spans="2:6" s="16" customFormat="1" ht="12">
      <c r="B12" s="126" t="s">
        <v>19</v>
      </c>
      <c r="C12" s="33" t="s">
        <v>19</v>
      </c>
      <c r="D12" s="18"/>
      <c r="E12" s="18" t="s">
        <v>19</v>
      </c>
      <c r="F12" s="15" t="s">
        <v>19</v>
      </c>
    </row>
    <row r="13" spans="2:6" s="16" customFormat="1" ht="6" customHeight="1">
      <c r="B13" s="127"/>
      <c r="C13" s="37" t="s">
        <v>48</v>
      </c>
      <c r="D13" s="18"/>
      <c r="E13" s="29"/>
      <c r="F13" s="15"/>
    </row>
    <row r="14" spans="1:3" s="16" customFormat="1" ht="16.5" customHeight="1">
      <c r="A14" s="27" t="s">
        <v>81</v>
      </c>
      <c r="B14" s="128"/>
      <c r="C14" s="35"/>
    </row>
    <row r="15" spans="1:3" s="16" customFormat="1" ht="12" customHeight="1">
      <c r="A15" s="27"/>
      <c r="B15" s="128"/>
      <c r="C15" s="35"/>
    </row>
    <row r="16" spans="1:3" s="16" customFormat="1" ht="16.5" customHeight="1">
      <c r="A16" s="27" t="s">
        <v>82</v>
      </c>
      <c r="B16" s="128"/>
      <c r="C16" s="35"/>
    </row>
    <row r="17" spans="1:5" s="16" customFormat="1" ht="12">
      <c r="A17" s="16" t="s">
        <v>83</v>
      </c>
      <c r="B17" s="134">
        <v>1773</v>
      </c>
      <c r="C17" s="91">
        <v>54130</v>
      </c>
      <c r="D17" s="301"/>
      <c r="E17" s="91">
        <v>2043</v>
      </c>
    </row>
    <row r="18" spans="1:5" s="16" customFormat="1" ht="12" hidden="1">
      <c r="A18" s="16" t="s">
        <v>193</v>
      </c>
      <c r="B18" s="134">
        <v>0</v>
      </c>
      <c r="C18" s="91"/>
      <c r="D18" s="301"/>
      <c r="E18" s="91">
        <v>0</v>
      </c>
    </row>
    <row r="19" spans="1:5" s="16" customFormat="1" ht="12" hidden="1">
      <c r="A19" s="16" t="s">
        <v>85</v>
      </c>
      <c r="B19" s="134">
        <v>0</v>
      </c>
      <c r="C19" s="91">
        <v>5294</v>
      </c>
      <c r="D19" s="301"/>
      <c r="E19" s="91">
        <v>0</v>
      </c>
    </row>
    <row r="20" spans="1:5" s="16" customFormat="1" ht="12">
      <c r="A20" s="16" t="s">
        <v>84</v>
      </c>
      <c r="B20" s="134">
        <v>1147</v>
      </c>
      <c r="C20" s="91">
        <v>443186</v>
      </c>
      <c r="D20" s="301"/>
      <c r="E20" s="91">
        <v>1147</v>
      </c>
    </row>
    <row r="21" spans="2:5" s="16" customFormat="1" ht="7.5" customHeight="1">
      <c r="B21" s="312"/>
      <c r="C21" s="91">
        <v>51228</v>
      </c>
      <c r="D21" s="301"/>
      <c r="E21" s="96"/>
    </row>
    <row r="22" spans="1:5" s="16" customFormat="1" ht="12">
      <c r="A22" s="27"/>
      <c r="B22" s="134">
        <f>SUM(B17:B21)</f>
        <v>2920</v>
      </c>
      <c r="C22" s="91"/>
      <c r="D22" s="301"/>
      <c r="E22" s="91">
        <f>SUM(E17:E21)</f>
        <v>3190</v>
      </c>
    </row>
    <row r="23" spans="1:5" s="16" customFormat="1" ht="12">
      <c r="A23" s="27"/>
      <c r="B23" s="134"/>
      <c r="C23" s="91"/>
      <c r="D23" s="301"/>
      <c r="E23" s="91"/>
    </row>
    <row r="24" spans="1:9" s="16" customFormat="1" ht="12">
      <c r="A24" s="27" t="s">
        <v>42</v>
      </c>
      <c r="B24" s="134"/>
      <c r="C24" s="91"/>
      <c r="D24" s="301"/>
      <c r="E24" s="134"/>
      <c r="I24" s="119"/>
    </row>
    <row r="25" spans="1:9" s="16" customFormat="1" ht="12">
      <c r="A25" s="72" t="s">
        <v>51</v>
      </c>
      <c r="B25" s="194">
        <v>231</v>
      </c>
      <c r="C25" s="102">
        <v>237754</v>
      </c>
      <c r="D25" s="301"/>
      <c r="E25" s="194">
        <v>808</v>
      </c>
      <c r="I25" s="119"/>
    </row>
    <row r="26" spans="1:9" s="16" customFormat="1" ht="12" hidden="1">
      <c r="A26" s="72" t="s">
        <v>146</v>
      </c>
      <c r="B26" s="195">
        <v>0</v>
      </c>
      <c r="C26" s="103">
        <v>4296</v>
      </c>
      <c r="D26" s="301"/>
      <c r="E26" s="195">
        <v>0</v>
      </c>
      <c r="I26" s="119"/>
    </row>
    <row r="27" spans="1:9" s="16" customFormat="1" ht="12">
      <c r="A27" s="72" t="s">
        <v>114</v>
      </c>
      <c r="B27" s="195">
        <f>46683+2246-8604</f>
        <v>40325</v>
      </c>
      <c r="C27" s="103">
        <f>+F27-32</f>
        <v>-32</v>
      </c>
      <c r="D27" s="301"/>
      <c r="E27" s="195">
        <v>61131</v>
      </c>
      <c r="I27" s="119"/>
    </row>
    <row r="28" spans="1:9" s="16" customFormat="1" ht="12">
      <c r="A28" s="72" t="s">
        <v>115</v>
      </c>
      <c r="B28" s="195">
        <v>0</v>
      </c>
      <c r="C28" s="103">
        <v>0</v>
      </c>
      <c r="D28" s="301"/>
      <c r="E28" s="195">
        <v>47633</v>
      </c>
      <c r="I28" s="119"/>
    </row>
    <row r="29" spans="1:9" s="16" customFormat="1" ht="12" hidden="1">
      <c r="A29" s="72" t="s">
        <v>116</v>
      </c>
      <c r="B29" s="195">
        <v>0</v>
      </c>
      <c r="C29" s="103">
        <v>0</v>
      </c>
      <c r="D29" s="301"/>
      <c r="E29" s="195">
        <v>0</v>
      </c>
      <c r="I29" s="119"/>
    </row>
    <row r="30" spans="1:9" s="16" customFormat="1" ht="12">
      <c r="A30" s="72" t="s">
        <v>74</v>
      </c>
      <c r="B30" s="195">
        <v>366</v>
      </c>
      <c r="C30" s="103">
        <v>5000</v>
      </c>
      <c r="D30" s="301"/>
      <c r="E30" s="195">
        <v>406</v>
      </c>
      <c r="I30" s="119"/>
    </row>
    <row r="31" spans="1:9" s="16" customFormat="1" ht="12">
      <c r="A31" s="72" t="s">
        <v>117</v>
      </c>
      <c r="B31" s="195">
        <f>2038+1024</f>
        <v>3062</v>
      </c>
      <c r="C31" s="103">
        <v>106981</v>
      </c>
      <c r="D31" s="301"/>
      <c r="E31" s="103">
        <v>4954</v>
      </c>
      <c r="I31" s="119"/>
    </row>
    <row r="32" spans="2:9" s="16" customFormat="1" ht="12">
      <c r="B32" s="313">
        <f>SUM(B25:B31)</f>
        <v>43984</v>
      </c>
      <c r="C32" s="104">
        <v>505945</v>
      </c>
      <c r="D32" s="301"/>
      <c r="E32" s="104">
        <f>SUM(E25:E31)</f>
        <v>114932</v>
      </c>
      <c r="I32" s="119"/>
    </row>
    <row r="33" spans="1:5" s="16" customFormat="1" ht="12">
      <c r="A33" s="27"/>
      <c r="B33" s="134"/>
      <c r="C33" s="91"/>
      <c r="D33" s="301"/>
      <c r="E33" s="91"/>
    </row>
    <row r="34" spans="1:5" s="16" customFormat="1" ht="12.75" thickBot="1">
      <c r="A34" s="27" t="s">
        <v>86</v>
      </c>
      <c r="B34" s="154">
        <f>B22+B32</f>
        <v>46904</v>
      </c>
      <c r="C34" s="95">
        <v>0</v>
      </c>
      <c r="D34" s="301"/>
      <c r="E34" s="95">
        <f>+E22+E32</f>
        <v>118122</v>
      </c>
    </row>
    <row r="35" spans="1:5" s="16" customFormat="1" ht="12">
      <c r="A35" s="27"/>
      <c r="B35" s="163"/>
      <c r="C35" s="48"/>
      <c r="D35" s="21"/>
      <c r="E35" s="48"/>
    </row>
    <row r="36" spans="1:5" s="16" customFormat="1" ht="12">
      <c r="A36" s="27"/>
      <c r="B36" s="163"/>
      <c r="C36" s="48"/>
      <c r="D36" s="21"/>
      <c r="E36" s="48"/>
    </row>
    <row r="37" spans="2:5" ht="12.75">
      <c r="B37" s="130"/>
      <c r="C37" s="14"/>
      <c r="D37" s="5"/>
      <c r="E37" s="5"/>
    </row>
    <row r="38" ht="27" customHeight="1">
      <c r="H38" s="52"/>
    </row>
    <row r="39" spans="2:5" ht="12.75">
      <c r="B39" s="130"/>
      <c r="C39" s="14"/>
      <c r="D39" s="5"/>
      <c r="E39" s="5"/>
    </row>
    <row r="40" ht="27" customHeight="1"/>
    <row r="41" spans="2:5" ht="12.75">
      <c r="B41" s="130"/>
      <c r="C41" s="14"/>
      <c r="D41" s="5"/>
      <c r="E41" s="5"/>
    </row>
    <row r="42" spans="2:5" ht="12.75">
      <c r="B42" s="130"/>
      <c r="C42" s="14"/>
      <c r="D42" s="5"/>
      <c r="E42" s="5"/>
    </row>
    <row r="43" spans="2:5" ht="12.75">
      <c r="B43" s="130"/>
      <c r="C43" s="14"/>
      <c r="D43" s="5"/>
      <c r="E43" s="5"/>
    </row>
    <row r="44" spans="2:5" ht="12.75">
      <c r="B44" s="130"/>
      <c r="C44" s="14"/>
      <c r="D44" s="5"/>
      <c r="E44" s="5"/>
    </row>
    <row r="45" spans="2:5" ht="12.75">
      <c r="B45" s="130"/>
      <c r="C45" s="14"/>
      <c r="D45" s="5"/>
      <c r="E45" s="5"/>
    </row>
    <row r="46" spans="2:5" ht="12.75">
      <c r="B46" s="130"/>
      <c r="C46" s="14"/>
      <c r="D46" s="5"/>
      <c r="E46" s="5"/>
    </row>
    <row r="47" spans="2:5" ht="12.75">
      <c r="B47" s="130"/>
      <c r="C47" s="14"/>
      <c r="D47" s="5"/>
      <c r="E47" s="5"/>
    </row>
    <row r="48" spans="2:5" ht="12.75">
      <c r="B48" s="130"/>
      <c r="C48" s="14"/>
      <c r="D48" s="5"/>
      <c r="E48" s="5"/>
    </row>
    <row r="49" spans="2:5" ht="12.75">
      <c r="B49" s="130"/>
      <c r="C49" s="14"/>
      <c r="D49" s="5"/>
      <c r="E49" s="5"/>
    </row>
    <row r="50" spans="2:5" ht="12.75">
      <c r="B50" s="130"/>
      <c r="C50" s="14"/>
      <c r="D50" s="5"/>
      <c r="E50" s="5"/>
    </row>
    <row r="51" spans="2:5" ht="12.75">
      <c r="B51" s="130"/>
      <c r="C51" s="14"/>
      <c r="D51" s="5"/>
      <c r="E51" s="5"/>
    </row>
    <row r="52" spans="2:5" ht="12.75">
      <c r="B52" s="130"/>
      <c r="C52" s="14"/>
      <c r="D52" s="5"/>
      <c r="E52" s="5"/>
    </row>
    <row r="53" spans="2:5" ht="12.75">
      <c r="B53" s="130"/>
      <c r="C53" s="14"/>
      <c r="D53" s="5"/>
      <c r="E53" s="5"/>
    </row>
    <row r="54" spans="2:5" ht="12.75">
      <c r="B54" s="130"/>
      <c r="C54" s="14"/>
      <c r="D54" s="5"/>
      <c r="E54" s="5"/>
    </row>
    <row r="55" spans="2:5" ht="12.75">
      <c r="B55" s="130"/>
      <c r="C55" s="14"/>
      <c r="D55" s="5"/>
      <c r="E55" s="5"/>
    </row>
    <row r="56" spans="2:5" ht="12.75">
      <c r="B56" s="130"/>
      <c r="C56" s="14"/>
      <c r="D56" s="5"/>
      <c r="E56" s="5"/>
    </row>
    <row r="57" spans="2:5" ht="12.75">
      <c r="B57" s="130"/>
      <c r="C57" s="14"/>
      <c r="D57" s="5"/>
      <c r="E57" s="5"/>
    </row>
    <row r="58" spans="2:5" ht="12.75">
      <c r="B58" s="130"/>
      <c r="C58" s="14"/>
      <c r="D58" s="5"/>
      <c r="E58" s="5"/>
    </row>
    <row r="59" spans="2:5" ht="12.75">
      <c r="B59" s="130"/>
      <c r="C59" s="14"/>
      <c r="D59" s="5"/>
      <c r="E59" s="5"/>
    </row>
    <row r="60" spans="2:5" ht="12.75">
      <c r="B60" s="130"/>
      <c r="C60" s="14"/>
      <c r="D60" s="5"/>
      <c r="E60" s="5"/>
    </row>
    <row r="65" ht="12.75">
      <c r="A65" s="121"/>
    </row>
  </sheetData>
  <sheetProtection/>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3</oddFooter>
  </headerFooter>
</worksheet>
</file>

<file path=xl/worksheets/sheet4.xml><?xml version="1.0" encoding="utf-8"?>
<worksheet xmlns="http://schemas.openxmlformats.org/spreadsheetml/2006/main" xmlns:r="http://schemas.openxmlformats.org/officeDocument/2006/relationships">
  <dimension ref="A1:L71"/>
  <sheetViews>
    <sheetView showGridLines="0" zoomScalePageLayoutView="0" workbookViewId="0" topLeftCell="A1">
      <selection activeCell="B10" sqref="B10"/>
    </sheetView>
  </sheetViews>
  <sheetFormatPr defaultColWidth="9.140625" defaultRowHeight="12.75"/>
  <cols>
    <col min="1" max="1" width="51.140625" style="1" customWidth="1"/>
    <col min="2" max="2" width="16.7109375" style="123"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263" t="str">
        <f>'page 1-IS'!A1:G1</f>
        <v>BINA GOODYEAR BERHAD (18645-H)</v>
      </c>
      <c r="B1" s="263"/>
      <c r="C1" s="263"/>
      <c r="D1" s="263"/>
      <c r="E1" s="263"/>
      <c r="F1" s="263"/>
      <c r="G1" s="263"/>
      <c r="H1" s="263"/>
      <c r="I1" s="6"/>
      <c r="J1" s="6"/>
      <c r="K1" s="6"/>
      <c r="L1" s="6"/>
    </row>
    <row r="2" spans="1:12" ht="12.75">
      <c r="A2" s="264" t="s">
        <v>17</v>
      </c>
      <c r="B2" s="264"/>
      <c r="C2" s="264"/>
      <c r="D2" s="264"/>
      <c r="E2" s="264"/>
      <c r="F2" s="264"/>
      <c r="G2" s="264"/>
      <c r="H2" s="264"/>
      <c r="I2" s="24"/>
      <c r="J2" s="7"/>
      <c r="K2" s="7"/>
      <c r="L2" s="7"/>
    </row>
    <row r="3" ht="7.5" customHeight="1">
      <c r="I3" s="3"/>
    </row>
    <row r="4" spans="1:9" ht="14.25">
      <c r="A4" s="8" t="str">
        <f>'page 1-IS'!A4</f>
        <v>Interim report for the financial period ended 30 September 2012</v>
      </c>
      <c r="I4" s="3"/>
    </row>
    <row r="5" spans="1:9" ht="12.75">
      <c r="A5" s="9" t="s">
        <v>47</v>
      </c>
      <c r="I5" s="3"/>
    </row>
    <row r="6" spans="1:8" s="2" customFormat="1" ht="6.75" customHeight="1">
      <c r="A6" s="11"/>
      <c r="B6" s="117"/>
      <c r="C6" s="36"/>
      <c r="D6" s="11"/>
      <c r="E6" s="11"/>
      <c r="F6" s="11"/>
      <c r="G6" s="11"/>
      <c r="H6" s="4"/>
    </row>
    <row r="7" ht="12.75">
      <c r="A7" s="3" t="s">
        <v>214</v>
      </c>
    </row>
    <row r="8" ht="3" customHeight="1"/>
    <row r="9" spans="2:6" s="16" customFormat="1" ht="51" customHeight="1">
      <c r="B9" s="124" t="s">
        <v>73</v>
      </c>
      <c r="C9" s="31" t="s">
        <v>70</v>
      </c>
      <c r="D9" s="18"/>
      <c r="E9" s="17" t="s">
        <v>72</v>
      </c>
      <c r="F9" s="25" t="s">
        <v>20</v>
      </c>
    </row>
    <row r="10" spans="2:6" s="16" customFormat="1" ht="11.25" customHeight="1">
      <c r="B10" s="124"/>
      <c r="C10" s="31"/>
      <c r="D10" s="18"/>
      <c r="E10" s="17" t="s">
        <v>118</v>
      </c>
      <c r="F10" s="25"/>
    </row>
    <row r="11" spans="2:6" s="16" customFormat="1" ht="12">
      <c r="B11" s="125" t="str">
        <f>'page 3-BS'!B11</f>
        <v>30/09/12</v>
      </c>
      <c r="C11" s="66" t="s">
        <v>71</v>
      </c>
      <c r="D11" s="18"/>
      <c r="E11" s="63" t="str">
        <f>'page 3-BS'!E11</f>
        <v>30/06/12</v>
      </c>
      <c r="F11" s="26">
        <v>36433</v>
      </c>
    </row>
    <row r="12" spans="2:6" s="16" customFormat="1" ht="12">
      <c r="B12" s="126" t="s">
        <v>19</v>
      </c>
      <c r="C12" s="33" t="s">
        <v>19</v>
      </c>
      <c r="D12" s="18"/>
      <c r="E12" s="18" t="s">
        <v>19</v>
      </c>
      <c r="F12" s="15" t="s">
        <v>19</v>
      </c>
    </row>
    <row r="13" spans="2:6" s="16" customFormat="1" ht="6" customHeight="1">
      <c r="B13" s="127"/>
      <c r="C13" s="37" t="s">
        <v>48</v>
      </c>
      <c r="D13" s="18"/>
      <c r="E13" s="29"/>
      <c r="F13" s="15"/>
    </row>
    <row r="14" spans="1:5" s="16" customFormat="1" ht="12">
      <c r="A14" s="27" t="s">
        <v>87</v>
      </c>
      <c r="B14" s="129"/>
      <c r="C14" s="34"/>
      <c r="D14" s="21"/>
      <c r="E14" s="48"/>
    </row>
    <row r="15" spans="1:5" s="16" customFormat="1" ht="12">
      <c r="A15" s="27"/>
      <c r="B15" s="163"/>
      <c r="C15" s="48"/>
      <c r="D15" s="21"/>
      <c r="E15" s="48"/>
    </row>
    <row r="16" spans="1:5" s="16" customFormat="1" ht="12">
      <c r="A16" s="27" t="s">
        <v>88</v>
      </c>
      <c r="B16" s="163"/>
      <c r="C16" s="48"/>
      <c r="D16" s="21"/>
      <c r="E16" s="48"/>
    </row>
    <row r="17" spans="1:9" s="16" customFormat="1" ht="12">
      <c r="A17" s="71" t="s">
        <v>89</v>
      </c>
      <c r="B17" s="134">
        <v>50880</v>
      </c>
      <c r="C17" s="91">
        <v>332668</v>
      </c>
      <c r="D17" s="301"/>
      <c r="E17" s="91">
        <v>50880</v>
      </c>
      <c r="F17" s="243"/>
      <c r="G17" s="243"/>
      <c r="I17" s="119"/>
    </row>
    <row r="18" spans="1:9" s="16" customFormat="1" ht="12">
      <c r="A18" s="71" t="s">
        <v>90</v>
      </c>
      <c r="B18" s="134">
        <v>7297</v>
      </c>
      <c r="C18" s="91">
        <v>1073907</v>
      </c>
      <c r="D18" s="301"/>
      <c r="E18" s="91">
        <v>7297</v>
      </c>
      <c r="F18" s="243"/>
      <c r="G18" s="243"/>
      <c r="I18" s="119"/>
    </row>
    <row r="19" spans="1:9" s="16" customFormat="1" ht="12">
      <c r="A19" s="71" t="s">
        <v>282</v>
      </c>
      <c r="B19" s="134">
        <f>+'page 6-changes in Equity'!G19</f>
        <v>-121084</v>
      </c>
      <c r="C19" s="91">
        <v>1073907</v>
      </c>
      <c r="D19" s="301"/>
      <c r="E19" s="91">
        <v>-30557</v>
      </c>
      <c r="F19" s="243"/>
      <c r="G19" s="243"/>
      <c r="I19" s="119"/>
    </row>
    <row r="20" spans="1:9" s="16" customFormat="1" ht="12">
      <c r="A20" s="27" t="s">
        <v>52</v>
      </c>
      <c r="B20" s="316">
        <f>SUM(B17:B19)</f>
        <v>-62907</v>
      </c>
      <c r="C20" s="92">
        <v>3554389</v>
      </c>
      <c r="D20" s="301"/>
      <c r="E20" s="92">
        <f>SUM(E17:E19)</f>
        <v>27620</v>
      </c>
      <c r="F20" s="243"/>
      <c r="G20" s="244"/>
      <c r="I20" s="119"/>
    </row>
    <row r="21" spans="1:9" s="16" customFormat="1" ht="14.25" customHeight="1">
      <c r="A21" s="47" t="s">
        <v>218</v>
      </c>
      <c r="B21" s="312">
        <v>0</v>
      </c>
      <c r="C21" s="91">
        <v>56634</v>
      </c>
      <c r="D21" s="301"/>
      <c r="E21" s="96">
        <v>0</v>
      </c>
      <c r="F21" s="243"/>
      <c r="G21" s="243"/>
      <c r="I21" s="119"/>
    </row>
    <row r="22" spans="1:9" s="16" customFormat="1" ht="13.5" customHeight="1">
      <c r="A22" s="27" t="s">
        <v>78</v>
      </c>
      <c r="B22" s="260">
        <f>B20+B21</f>
        <v>-62907</v>
      </c>
      <c r="C22" s="91"/>
      <c r="D22" s="301"/>
      <c r="E22" s="94">
        <f>+E20+E21</f>
        <v>27620</v>
      </c>
      <c r="F22" s="243"/>
      <c r="G22" s="243"/>
      <c r="I22" s="119"/>
    </row>
    <row r="23" spans="1:9" s="16" customFormat="1" ht="12">
      <c r="A23" s="27"/>
      <c r="B23" s="134"/>
      <c r="C23" s="91"/>
      <c r="D23" s="301"/>
      <c r="E23" s="91"/>
      <c r="F23" s="243"/>
      <c r="G23" s="243"/>
      <c r="I23" s="119"/>
    </row>
    <row r="24" spans="1:7" s="16" customFormat="1" ht="12">
      <c r="A24" s="27" t="s">
        <v>91</v>
      </c>
      <c r="B24" s="134"/>
      <c r="C24" s="91"/>
      <c r="D24" s="301"/>
      <c r="E24" s="91"/>
      <c r="F24" s="243"/>
      <c r="G24" s="243"/>
    </row>
    <row r="25" spans="1:7" s="16" customFormat="1" ht="12">
      <c r="A25" s="16" t="s">
        <v>121</v>
      </c>
      <c r="B25" s="134">
        <v>585</v>
      </c>
      <c r="C25" s="91"/>
      <c r="D25" s="301"/>
      <c r="E25" s="91">
        <v>633</v>
      </c>
      <c r="F25" s="243"/>
      <c r="G25" s="243"/>
    </row>
    <row r="26" spans="1:7" s="16" customFormat="1" ht="12">
      <c r="A26" s="16" t="s">
        <v>92</v>
      </c>
      <c r="B26" s="312">
        <v>0</v>
      </c>
      <c r="C26" s="91">
        <f>+F26-32</f>
        <v>-32</v>
      </c>
      <c r="D26" s="301"/>
      <c r="E26" s="96">
        <v>0</v>
      </c>
      <c r="F26" s="243"/>
      <c r="G26" s="243"/>
    </row>
    <row r="27" spans="1:7" s="16" customFormat="1" ht="12">
      <c r="A27" s="27"/>
      <c r="B27" s="134">
        <f>SUM(B25:B26)</f>
        <v>585</v>
      </c>
      <c r="C27" s="91"/>
      <c r="D27" s="301"/>
      <c r="E27" s="91">
        <f>SUM(E25:E26)</f>
        <v>633</v>
      </c>
      <c r="F27" s="243"/>
      <c r="G27" s="243"/>
    </row>
    <row r="28" spans="1:7" s="16" customFormat="1" ht="12">
      <c r="A28" s="27"/>
      <c r="B28" s="134"/>
      <c r="C28" s="91"/>
      <c r="D28" s="301"/>
      <c r="E28" s="91"/>
      <c r="F28" s="243"/>
      <c r="G28" s="243"/>
    </row>
    <row r="29" spans="1:7" s="16" customFormat="1" ht="12">
      <c r="A29" s="27" t="s">
        <v>44</v>
      </c>
      <c r="B29" s="134"/>
      <c r="C29" s="91"/>
      <c r="D29" s="301"/>
      <c r="E29" s="91"/>
      <c r="F29" s="243"/>
      <c r="G29" s="243"/>
    </row>
    <row r="30" spans="1:9" s="16" customFormat="1" ht="12">
      <c r="A30" s="72" t="s">
        <v>119</v>
      </c>
      <c r="B30" s="194">
        <f>54144+5257-2+30700</f>
        <v>90099</v>
      </c>
      <c r="C30" s="103"/>
      <c r="D30" s="301"/>
      <c r="E30" s="102">
        <v>69922</v>
      </c>
      <c r="F30" s="243"/>
      <c r="G30" s="243"/>
      <c r="I30" s="119"/>
    </row>
    <row r="31" spans="1:9" s="16" customFormat="1" ht="12.75" customHeight="1">
      <c r="A31" s="16" t="s">
        <v>271</v>
      </c>
      <c r="B31" s="195">
        <f>87+1999</f>
        <v>2086</v>
      </c>
      <c r="C31" s="103"/>
      <c r="D31" s="301"/>
      <c r="E31" s="103">
        <v>0</v>
      </c>
      <c r="F31" s="243"/>
      <c r="G31" s="243"/>
      <c r="I31" s="119"/>
    </row>
    <row r="32" spans="1:9" s="16" customFormat="1" ht="12">
      <c r="A32" s="72" t="s">
        <v>120</v>
      </c>
      <c r="B32" s="195">
        <f>359+6000</f>
        <v>6359</v>
      </c>
      <c r="C32" s="103"/>
      <c r="D32" s="301"/>
      <c r="E32" s="103">
        <v>15423</v>
      </c>
      <c r="F32" s="243"/>
      <c r="G32" s="243"/>
      <c r="I32" s="119"/>
    </row>
    <row r="33" spans="1:9" s="16" customFormat="1" ht="12">
      <c r="A33" s="72" t="s">
        <v>61</v>
      </c>
      <c r="B33" s="195">
        <v>10682</v>
      </c>
      <c r="C33" s="103"/>
      <c r="D33" s="301"/>
      <c r="E33" s="103">
        <v>4524</v>
      </c>
      <c r="F33" s="243"/>
      <c r="G33" s="243"/>
      <c r="I33" s="119"/>
    </row>
    <row r="34" spans="2:7" s="16" customFormat="1" ht="12">
      <c r="B34" s="313">
        <f>SUM(B30:B33)</f>
        <v>109226</v>
      </c>
      <c r="C34" s="104">
        <v>179341</v>
      </c>
      <c r="D34" s="301"/>
      <c r="E34" s="104">
        <f>SUM(E30:E33)</f>
        <v>89869</v>
      </c>
      <c r="F34" s="243"/>
      <c r="G34" s="243"/>
    </row>
    <row r="35" spans="1:7" s="16" customFormat="1" ht="12">
      <c r="A35" s="27" t="s">
        <v>93</v>
      </c>
      <c r="B35" s="312">
        <f>B27+B34</f>
        <v>109811</v>
      </c>
      <c r="C35" s="96" t="e">
        <v>#REF!</v>
      </c>
      <c r="D35" s="301"/>
      <c r="E35" s="96">
        <f>+E27+E34</f>
        <v>90502</v>
      </c>
      <c r="F35" s="243"/>
      <c r="G35" s="243"/>
    </row>
    <row r="36" spans="1:9" s="16" customFormat="1" ht="12">
      <c r="A36" s="27"/>
      <c r="B36" s="114"/>
      <c r="C36" s="93"/>
      <c r="D36" s="301"/>
      <c r="E36" s="93"/>
      <c r="F36" s="243"/>
      <c r="G36" s="243"/>
      <c r="I36" s="119"/>
    </row>
    <row r="37" spans="1:7" s="16" customFormat="1" ht="12.75" thickBot="1">
      <c r="A37" s="27" t="s">
        <v>94</v>
      </c>
      <c r="B37" s="154">
        <f>B22+B35</f>
        <v>46904</v>
      </c>
      <c r="C37" s="95" t="e">
        <f>C22+C35</f>
        <v>#REF!</v>
      </c>
      <c r="D37" s="93"/>
      <c r="E37" s="95">
        <f>E22+E35</f>
        <v>118122</v>
      </c>
      <c r="F37" s="242">
        <f>F22+F35</f>
        <v>0</v>
      </c>
      <c r="G37" s="241"/>
    </row>
    <row r="38" spans="2:7" s="16" customFormat="1" ht="5.25" customHeight="1">
      <c r="B38" s="163"/>
      <c r="C38" s="48"/>
      <c r="D38" s="21"/>
      <c r="E38" s="21"/>
      <c r="F38" s="243"/>
      <c r="G38" s="243"/>
    </row>
    <row r="39" spans="2:7" s="16" customFormat="1" ht="11.25" customHeight="1">
      <c r="B39" s="314">
        <f>B37-'page 3-BS'!B34</f>
        <v>0</v>
      </c>
      <c r="F39" s="243"/>
      <c r="G39" s="243"/>
    </row>
    <row r="40" spans="1:7" ht="29.25" customHeight="1">
      <c r="A40" s="58" t="s">
        <v>79</v>
      </c>
      <c r="B40" s="179">
        <f>B20/B17</f>
        <v>-1.2363797169811321</v>
      </c>
      <c r="C40" s="315">
        <f>C20/C17</f>
        <v>10.684493248524054</v>
      </c>
      <c r="D40" s="315"/>
      <c r="E40" s="179">
        <f>E20/E17</f>
        <v>0.5428459119496856</v>
      </c>
      <c r="F40" s="245" t="e">
        <f>F20/F17</f>
        <v>#DIV/0!</v>
      </c>
      <c r="G40" s="245"/>
    </row>
    <row r="41" ht="17.25" customHeight="1"/>
    <row r="42" ht="17.25" customHeight="1"/>
    <row r="43" ht="17.25" customHeight="1"/>
    <row r="44" spans="1:7" ht="37.5" customHeight="1">
      <c r="A44" s="262" t="s">
        <v>262</v>
      </c>
      <c r="B44" s="262"/>
      <c r="C44" s="262"/>
      <c r="D44" s="262"/>
      <c r="E44" s="262"/>
      <c r="F44" s="262"/>
      <c r="G44" s="262"/>
    </row>
    <row r="45" ht="37.5" customHeight="1"/>
    <row r="46" ht="27.75" customHeight="1"/>
    <row r="47" spans="2:5" ht="12.75">
      <c r="B47" s="130"/>
      <c r="C47" s="14"/>
      <c r="D47" s="5"/>
      <c r="E47" s="5"/>
    </row>
    <row r="48" spans="2:5" ht="12.75">
      <c r="B48" s="130"/>
      <c r="C48" s="14"/>
      <c r="D48" s="5"/>
      <c r="E48" s="5"/>
    </row>
    <row r="49" ht="27" customHeight="1">
      <c r="H49" s="52"/>
    </row>
    <row r="50" spans="2:5" ht="12.75">
      <c r="B50" s="130"/>
      <c r="C50" s="14"/>
      <c r="D50" s="5"/>
      <c r="E50" s="5"/>
    </row>
    <row r="51" ht="27" customHeight="1"/>
    <row r="52" spans="2:5" ht="12.75">
      <c r="B52" s="130"/>
      <c r="C52" s="14"/>
      <c r="D52" s="5"/>
      <c r="E52" s="5"/>
    </row>
    <row r="53" spans="2:5" ht="12.75">
      <c r="B53" s="130"/>
      <c r="C53" s="14"/>
      <c r="D53" s="5"/>
      <c r="E53" s="5"/>
    </row>
    <row r="54" spans="2:5" ht="12.75">
      <c r="B54" s="130"/>
      <c r="C54" s="14"/>
      <c r="D54" s="5"/>
      <c r="E54" s="5"/>
    </row>
    <row r="55" spans="2:5" ht="12.75">
      <c r="B55" s="130"/>
      <c r="C55" s="14"/>
      <c r="D55" s="5"/>
      <c r="E55" s="5"/>
    </row>
    <row r="56" spans="2:5" ht="12.75">
      <c r="B56" s="130"/>
      <c r="C56" s="14"/>
      <c r="D56" s="5"/>
      <c r="E56" s="5"/>
    </row>
    <row r="57" spans="2:5" ht="12.75">
      <c r="B57" s="130"/>
      <c r="C57" s="14"/>
      <c r="D57" s="5"/>
      <c r="E57" s="5"/>
    </row>
    <row r="58" spans="2:5" ht="12.75">
      <c r="B58" s="130"/>
      <c r="C58" s="14"/>
      <c r="D58" s="5"/>
      <c r="E58" s="5"/>
    </row>
    <row r="59" spans="2:5" ht="12.75">
      <c r="B59" s="130"/>
      <c r="C59" s="14"/>
      <c r="D59" s="5"/>
      <c r="E59" s="5"/>
    </row>
    <row r="60" spans="2:5" ht="12.75">
      <c r="B60" s="130"/>
      <c r="C60" s="14"/>
      <c r="D60" s="5"/>
      <c r="E60" s="5"/>
    </row>
    <row r="61" spans="2:5" ht="12.75">
      <c r="B61" s="130"/>
      <c r="C61" s="14"/>
      <c r="D61" s="5"/>
      <c r="E61" s="5"/>
    </row>
    <row r="62" spans="2:5" ht="12.75">
      <c r="B62" s="130"/>
      <c r="C62" s="14"/>
      <c r="D62" s="5"/>
      <c r="E62" s="5"/>
    </row>
    <row r="63" spans="2:5" ht="12.75">
      <c r="B63" s="130"/>
      <c r="C63" s="14"/>
      <c r="D63" s="5"/>
      <c r="E63" s="5"/>
    </row>
    <row r="64" spans="1:5" ht="12.75">
      <c r="A64" s="121"/>
      <c r="B64" s="130"/>
      <c r="C64" s="14"/>
      <c r="D64" s="5"/>
      <c r="E64" s="5"/>
    </row>
    <row r="65" spans="2:5" ht="12.75">
      <c r="B65" s="130"/>
      <c r="C65" s="14"/>
      <c r="D65" s="5"/>
      <c r="E65" s="5"/>
    </row>
    <row r="66" spans="2:5" ht="12.75">
      <c r="B66" s="130"/>
      <c r="C66" s="14"/>
      <c r="D66" s="5"/>
      <c r="E66" s="5"/>
    </row>
    <row r="67" spans="2:5" ht="12.75">
      <c r="B67" s="130"/>
      <c r="C67" s="14"/>
      <c r="D67" s="5"/>
      <c r="E67" s="5"/>
    </row>
    <row r="68" spans="2:5" ht="12.75">
      <c r="B68" s="130"/>
      <c r="C68" s="14"/>
      <c r="D68" s="5"/>
      <c r="E68" s="5"/>
    </row>
    <row r="69" spans="2:5" ht="12.75">
      <c r="B69" s="130"/>
      <c r="C69" s="14"/>
      <c r="D69" s="5"/>
      <c r="E69" s="5"/>
    </row>
    <row r="70" spans="2:5" ht="12.75">
      <c r="B70" s="130"/>
      <c r="C70" s="14"/>
      <c r="D70" s="5"/>
      <c r="E70" s="5"/>
    </row>
    <row r="71" spans="2:5" ht="12.75">
      <c r="B71" s="130"/>
      <c r="C71" s="14"/>
      <c r="D71" s="5"/>
      <c r="E71" s="5"/>
    </row>
  </sheetData>
  <sheetProtection/>
  <mergeCells count="3">
    <mergeCell ref="A1:H1"/>
    <mergeCell ref="A2:H2"/>
    <mergeCell ref="A44:G44"/>
  </mergeCells>
  <printOptions/>
  <pageMargins left="1" right="0.25" top="0.81" bottom="0.75" header="0.38" footer="0.8"/>
  <pageSetup horizontalDpi="600" verticalDpi="600" orientation="portrait" scale="90" r:id="rId1"/>
  <headerFooter alignWithMargins="0">
    <oddFooter>&amp;C&amp;"Times New Roman,Italic"&amp;8Page 4
&amp;R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77"/>
  <sheetViews>
    <sheetView showGridLines="0" zoomScalePageLayoutView="0" workbookViewId="0" topLeftCell="A1">
      <selection activeCell="I11" sqref="I11"/>
    </sheetView>
  </sheetViews>
  <sheetFormatPr defaultColWidth="8.00390625" defaultRowHeight="12.75"/>
  <cols>
    <col min="1" max="1" width="5.57421875" style="50" customWidth="1"/>
    <col min="2" max="2" width="57.7109375" style="50" customWidth="1"/>
    <col min="3" max="3" width="13.7109375" style="212" customWidth="1"/>
    <col min="4" max="4" width="1.1484375" style="50" customWidth="1"/>
    <col min="5" max="5" width="13.7109375" style="120" customWidth="1"/>
    <col min="6" max="6" width="1.7109375" style="50" customWidth="1"/>
    <col min="7" max="7" width="8.00390625" style="50" customWidth="1"/>
    <col min="8" max="8" width="4.8515625" style="50" customWidth="1"/>
    <col min="9" max="16384" width="8.00390625" style="50" customWidth="1"/>
  </cols>
  <sheetData>
    <row r="1" spans="1:9" ht="18.75">
      <c r="A1" s="267" t="str">
        <f>'page 1-IS'!A1:G1</f>
        <v>BINA GOODYEAR BERHAD (18645-H)</v>
      </c>
      <c r="B1" s="267"/>
      <c r="C1" s="267"/>
      <c r="D1" s="267"/>
      <c r="E1" s="267"/>
      <c r="F1" s="267"/>
      <c r="G1" s="10"/>
      <c r="H1" s="13"/>
      <c r="I1" s="3"/>
    </row>
    <row r="2" spans="1:256" ht="12" customHeight="1">
      <c r="A2" s="268" t="str">
        <f>'page 4-BS'!A2:H2</f>
        <v>(Incorporated in Malaysia)</v>
      </c>
      <c r="B2" s="268"/>
      <c r="C2" s="268"/>
      <c r="D2" s="268"/>
      <c r="E2" s="268"/>
      <c r="F2" s="268"/>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267"/>
      <c r="GL2" s="267"/>
      <c r="GM2" s="267"/>
      <c r="GN2" s="267"/>
      <c r="GO2" s="267"/>
      <c r="GP2" s="267"/>
      <c r="GQ2" s="267"/>
      <c r="GR2" s="267"/>
      <c r="GS2" s="267"/>
      <c r="GT2" s="267"/>
      <c r="GU2" s="267"/>
      <c r="GV2" s="267"/>
      <c r="GW2" s="267"/>
      <c r="GX2" s="267"/>
      <c r="GY2" s="267"/>
      <c r="GZ2" s="267"/>
      <c r="HA2" s="267"/>
      <c r="HB2" s="267"/>
      <c r="HC2" s="267"/>
      <c r="HD2" s="267"/>
      <c r="HE2" s="267"/>
      <c r="HF2" s="267"/>
      <c r="HG2" s="267"/>
      <c r="HH2" s="267"/>
      <c r="HI2" s="267"/>
      <c r="HJ2" s="267"/>
      <c r="HK2" s="267"/>
      <c r="HL2" s="267"/>
      <c r="HM2" s="267"/>
      <c r="HN2" s="267"/>
      <c r="HO2" s="267"/>
      <c r="HP2" s="267"/>
      <c r="HQ2" s="267"/>
      <c r="HR2" s="267"/>
      <c r="HS2" s="267"/>
      <c r="HT2" s="267"/>
      <c r="HU2" s="267"/>
      <c r="HV2" s="267"/>
      <c r="HW2" s="267"/>
      <c r="HX2" s="267"/>
      <c r="HY2" s="267"/>
      <c r="HZ2" s="267"/>
      <c r="IA2" s="267"/>
      <c r="IB2" s="267"/>
      <c r="IC2" s="267"/>
      <c r="ID2" s="267"/>
      <c r="IE2" s="267"/>
      <c r="IF2" s="267"/>
      <c r="IG2" s="267"/>
      <c r="IH2" s="267"/>
      <c r="II2" s="267"/>
      <c r="IJ2" s="267"/>
      <c r="IK2" s="267"/>
      <c r="IL2" s="267"/>
      <c r="IM2" s="267"/>
      <c r="IN2" s="267"/>
      <c r="IO2" s="267"/>
      <c r="IP2" s="267"/>
      <c r="IQ2" s="267"/>
      <c r="IR2" s="267"/>
      <c r="IS2" s="267"/>
      <c r="IT2" s="267"/>
      <c r="IU2" s="267"/>
      <c r="IV2" s="267"/>
    </row>
    <row r="3" spans="1:256" ht="10.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s="267"/>
      <c r="GJ3" s="267"/>
      <c r="GK3" s="267"/>
      <c r="GL3" s="267"/>
      <c r="GM3" s="267"/>
      <c r="GN3" s="267"/>
      <c r="GO3" s="267"/>
      <c r="GP3" s="267"/>
      <c r="GQ3" s="267"/>
      <c r="GR3" s="267"/>
      <c r="GS3" s="267"/>
      <c r="GT3" s="267"/>
      <c r="GU3" s="267"/>
      <c r="GV3" s="267"/>
      <c r="GW3" s="267"/>
      <c r="GX3" s="267"/>
      <c r="GY3" s="267"/>
      <c r="GZ3" s="267"/>
      <c r="HA3" s="267"/>
      <c r="HB3" s="267"/>
      <c r="HC3" s="267"/>
      <c r="HD3" s="267"/>
      <c r="HE3" s="267"/>
      <c r="HF3" s="267"/>
      <c r="HG3" s="267"/>
      <c r="HH3" s="267"/>
      <c r="HI3" s="267"/>
      <c r="HJ3" s="267"/>
      <c r="HK3" s="267"/>
      <c r="HL3" s="267"/>
      <c r="HM3" s="267"/>
      <c r="HN3" s="267"/>
      <c r="HO3" s="267"/>
      <c r="HP3" s="267"/>
      <c r="HQ3" s="267"/>
      <c r="HR3" s="267"/>
      <c r="HS3" s="267"/>
      <c r="HT3" s="267"/>
      <c r="HU3" s="267"/>
      <c r="HV3" s="267"/>
      <c r="HW3" s="267"/>
      <c r="HX3" s="267"/>
      <c r="HY3" s="267"/>
      <c r="HZ3" s="267"/>
      <c r="IA3" s="267"/>
      <c r="IB3" s="267"/>
      <c r="IC3" s="267"/>
      <c r="ID3" s="267"/>
      <c r="IE3" s="267"/>
      <c r="IF3" s="267"/>
      <c r="IG3" s="267"/>
      <c r="IH3" s="267"/>
      <c r="II3" s="267"/>
      <c r="IJ3" s="267"/>
      <c r="IK3" s="267"/>
      <c r="IL3" s="267"/>
      <c r="IM3" s="267"/>
      <c r="IN3" s="267"/>
      <c r="IO3" s="267"/>
      <c r="IP3" s="267"/>
      <c r="IQ3" s="267"/>
      <c r="IR3" s="267"/>
      <c r="IS3" s="267"/>
      <c r="IT3" s="267"/>
      <c r="IU3" s="267"/>
      <c r="IV3" s="267"/>
    </row>
    <row r="4" spans="1:9" ht="14.25">
      <c r="A4" s="8" t="str">
        <f>'page 1-IS'!A4</f>
        <v>Interim report for the financial period ended 30 September 2012</v>
      </c>
      <c r="B4" s="8"/>
      <c r="C4" s="88"/>
      <c r="D4" s="1"/>
      <c r="E4" s="97"/>
      <c r="F4" s="1"/>
      <c r="G4" s="1"/>
      <c r="H4" s="13"/>
      <c r="I4" s="3"/>
    </row>
    <row r="5" spans="1:9" ht="12.75">
      <c r="A5" s="9" t="s">
        <v>47</v>
      </c>
      <c r="B5" s="9"/>
      <c r="C5" s="88"/>
      <c r="D5" s="1"/>
      <c r="E5" s="97"/>
      <c r="F5" s="1"/>
      <c r="G5" s="1"/>
      <c r="H5" s="13"/>
      <c r="I5" s="3"/>
    </row>
    <row r="6" spans="1:9" ht="6" customHeight="1">
      <c r="A6" s="2"/>
      <c r="B6" s="2"/>
      <c r="C6" s="211"/>
      <c r="D6" s="2"/>
      <c r="E6" s="98"/>
      <c r="F6" s="2"/>
      <c r="G6" s="2"/>
      <c r="H6" s="30"/>
      <c r="I6" s="4"/>
    </row>
    <row r="7" spans="1:9" ht="12.75">
      <c r="A7" s="3" t="s">
        <v>215</v>
      </c>
      <c r="B7" s="3"/>
      <c r="C7" s="88"/>
      <c r="D7" s="1"/>
      <c r="E7" s="97"/>
      <c r="F7" s="1"/>
      <c r="G7" s="1"/>
      <c r="H7" s="13"/>
      <c r="I7" s="1"/>
    </row>
    <row r="8" spans="1:5" s="59" customFormat="1" ht="12.75" customHeight="1">
      <c r="A8" s="58"/>
      <c r="B8" s="58"/>
      <c r="C8" s="89" t="s">
        <v>260</v>
      </c>
      <c r="D8" s="39"/>
      <c r="E8" s="89" t="s">
        <v>260</v>
      </c>
    </row>
    <row r="9" spans="1:5" s="59" customFormat="1" ht="12.75" customHeight="1">
      <c r="A9" s="58"/>
      <c r="B9" s="58"/>
      <c r="C9" s="89" t="s">
        <v>231</v>
      </c>
      <c r="D9" s="39"/>
      <c r="E9" s="89" t="s">
        <v>231</v>
      </c>
    </row>
    <row r="10" spans="1:5" s="51" customFormat="1" ht="12">
      <c r="A10" s="27"/>
      <c r="B10" s="27"/>
      <c r="C10" s="32" t="str">
        <f>'page 1-IS'!F11</f>
        <v>30/09/12</v>
      </c>
      <c r="D10" s="69"/>
      <c r="E10" s="32" t="str">
        <f>+'page 1-IS'!G11</f>
        <v>30/09/11</v>
      </c>
    </row>
    <row r="11" spans="1:5" s="51" customFormat="1" ht="12">
      <c r="A11" s="27"/>
      <c r="B11" s="27"/>
      <c r="C11" s="90" t="s">
        <v>19</v>
      </c>
      <c r="D11" s="70"/>
      <c r="E11" s="90" t="s">
        <v>19</v>
      </c>
    </row>
    <row r="12" spans="1:5" s="51" customFormat="1" ht="0.75" customHeight="1">
      <c r="A12" s="27"/>
      <c r="B12" s="27"/>
      <c r="C12" s="91"/>
      <c r="D12" s="67"/>
      <c r="E12" s="91"/>
    </row>
    <row r="13" spans="1:5" s="51" customFormat="1" ht="12">
      <c r="A13" s="27" t="s">
        <v>97</v>
      </c>
      <c r="B13" s="27"/>
      <c r="C13" s="91"/>
      <c r="D13" s="67"/>
      <c r="E13" s="91"/>
    </row>
    <row r="14" spans="1:5" s="51" customFormat="1" ht="12">
      <c r="A14" s="16" t="s">
        <v>283</v>
      </c>
      <c r="B14" s="27"/>
      <c r="C14" s="91">
        <f>'page 1-IS'!C22</f>
        <v>-38865</v>
      </c>
      <c r="D14" s="67"/>
      <c r="E14" s="91">
        <v>-1458</v>
      </c>
    </row>
    <row r="15" spans="1:5" s="51" customFormat="1" ht="15" customHeight="1">
      <c r="A15" s="16" t="s">
        <v>305</v>
      </c>
      <c r="B15" s="27"/>
      <c r="C15" s="96">
        <f>'page 1-IS'!C34</f>
        <v>-51622</v>
      </c>
      <c r="D15" s="67"/>
      <c r="E15" s="96">
        <v>0</v>
      </c>
    </row>
    <row r="16" spans="1:5" s="51" customFormat="1" ht="19.5" customHeight="1">
      <c r="A16" s="16" t="s">
        <v>308</v>
      </c>
      <c r="B16" s="16"/>
      <c r="C16" s="91">
        <f>SUM(C14:C15)</f>
        <v>-90487</v>
      </c>
      <c r="D16" s="67"/>
      <c r="E16" s="91">
        <f>SUM(E14:E15)</f>
        <v>-1458</v>
      </c>
    </row>
    <row r="17" spans="1:5" s="51" customFormat="1" ht="16.5" customHeight="1">
      <c r="A17" s="78" t="s">
        <v>179</v>
      </c>
      <c r="B17" s="16"/>
      <c r="C17" s="91"/>
      <c r="D17" s="67"/>
      <c r="E17" s="91"/>
    </row>
    <row r="18" spans="1:5" s="51" customFormat="1" ht="16.5" customHeight="1">
      <c r="A18" s="75" t="s">
        <v>104</v>
      </c>
      <c r="B18" s="16"/>
      <c r="C18" s="91">
        <v>247</v>
      </c>
      <c r="D18" s="67"/>
      <c r="E18" s="91">
        <v>505</v>
      </c>
    </row>
    <row r="19" spans="1:5" s="51" customFormat="1" ht="16.5" customHeight="1">
      <c r="A19" s="75" t="s">
        <v>284</v>
      </c>
      <c r="B19" s="16"/>
      <c r="C19" s="91">
        <v>-18</v>
      </c>
      <c r="D19" s="67"/>
      <c r="E19" s="91">
        <v>0</v>
      </c>
    </row>
    <row r="20" spans="1:5" s="51" customFormat="1" ht="16.5" customHeight="1" hidden="1">
      <c r="A20" s="75" t="s">
        <v>196</v>
      </c>
      <c r="B20" s="16"/>
      <c r="C20" s="91"/>
      <c r="D20" s="67"/>
      <c r="E20" s="91">
        <v>0</v>
      </c>
    </row>
    <row r="21" spans="1:5" s="51" customFormat="1" ht="16.5" customHeight="1" hidden="1">
      <c r="A21" s="75" t="s">
        <v>192</v>
      </c>
      <c r="B21" s="16"/>
      <c r="C21" s="91"/>
      <c r="D21" s="67"/>
      <c r="E21" s="91">
        <v>0</v>
      </c>
    </row>
    <row r="22" spans="1:5" s="51" customFormat="1" ht="16.5" customHeight="1" hidden="1">
      <c r="A22" s="75" t="s">
        <v>225</v>
      </c>
      <c r="B22" s="16"/>
      <c r="C22" s="91"/>
      <c r="D22" s="67"/>
      <c r="E22" s="91">
        <v>0</v>
      </c>
    </row>
    <row r="23" spans="1:5" s="51" customFormat="1" ht="16.5" customHeight="1">
      <c r="A23" s="75" t="s">
        <v>211</v>
      </c>
      <c r="B23" s="16"/>
      <c r="C23" s="91">
        <v>-37</v>
      </c>
      <c r="D23" s="67"/>
      <c r="E23" s="91">
        <v>-86</v>
      </c>
    </row>
    <row r="24" spans="1:5" s="51" customFormat="1" ht="16.5" customHeight="1">
      <c r="A24" s="74" t="s">
        <v>50</v>
      </c>
      <c r="B24" s="16"/>
      <c r="C24" s="91">
        <f>291+330</f>
        <v>621</v>
      </c>
      <c r="D24" s="67"/>
      <c r="E24" s="91">
        <v>445</v>
      </c>
    </row>
    <row r="25" spans="1:5" s="51" customFormat="1" ht="16.5" customHeight="1">
      <c r="A25" s="75" t="s">
        <v>307</v>
      </c>
      <c r="B25" s="16"/>
      <c r="C25" s="91">
        <f>30700</f>
        <v>30700</v>
      </c>
      <c r="D25" s="67"/>
      <c r="E25" s="91">
        <v>0</v>
      </c>
    </row>
    <row r="26" spans="1:5" s="51" customFormat="1" ht="16.5" customHeight="1">
      <c r="A26" s="75" t="s">
        <v>197</v>
      </c>
      <c r="B26" s="16"/>
      <c r="C26" s="91">
        <v>8604</v>
      </c>
      <c r="D26" s="67"/>
      <c r="E26" s="91">
        <v>289</v>
      </c>
    </row>
    <row r="27" spans="1:5" s="51" customFormat="1" ht="16.5" customHeight="1" hidden="1">
      <c r="A27" s="75" t="s">
        <v>291</v>
      </c>
      <c r="B27" s="16"/>
      <c r="C27" s="91">
        <v>0</v>
      </c>
      <c r="D27" s="67"/>
      <c r="E27" s="91">
        <v>0</v>
      </c>
    </row>
    <row r="28" spans="1:5" s="51" customFormat="1" ht="16.5" customHeight="1" hidden="1">
      <c r="A28" s="75" t="s">
        <v>229</v>
      </c>
      <c r="B28" s="16"/>
      <c r="C28" s="91"/>
      <c r="D28" s="67"/>
      <c r="E28" s="91">
        <v>0</v>
      </c>
    </row>
    <row r="29" spans="1:5" s="51" customFormat="1" ht="13.5" customHeight="1" hidden="1">
      <c r="A29" s="75" t="s">
        <v>233</v>
      </c>
      <c r="B29" s="16"/>
      <c r="C29" s="91"/>
      <c r="D29" s="67"/>
      <c r="E29" s="91">
        <v>0</v>
      </c>
    </row>
    <row r="30" spans="1:5" s="51" customFormat="1" ht="15" customHeight="1" hidden="1">
      <c r="A30" s="75" t="s">
        <v>235</v>
      </c>
      <c r="B30" s="16"/>
      <c r="C30" s="91"/>
      <c r="D30" s="67"/>
      <c r="E30" s="91">
        <v>0</v>
      </c>
    </row>
    <row r="31" spans="1:5" s="51" customFormat="1" ht="16.5" customHeight="1">
      <c r="A31" s="16" t="s">
        <v>285</v>
      </c>
      <c r="B31" s="16"/>
      <c r="C31" s="92">
        <f>SUM(C16:C30)</f>
        <v>-50370</v>
      </c>
      <c r="D31" s="67"/>
      <c r="E31" s="92">
        <f>SUM(E16:E30)</f>
        <v>-305</v>
      </c>
    </row>
    <row r="32" spans="1:5" s="51" customFormat="1" ht="7.5" customHeight="1">
      <c r="A32" s="16"/>
      <c r="B32" s="16"/>
      <c r="C32" s="93"/>
      <c r="D32" s="67"/>
      <c r="E32" s="93"/>
    </row>
    <row r="33" spans="1:5" s="51" customFormat="1" ht="16.5" customHeight="1" hidden="1">
      <c r="A33" s="74" t="str">
        <f>'page 3-BS'!A26</f>
        <v>Development expenditure</v>
      </c>
      <c r="B33" s="16"/>
      <c r="C33" s="93">
        <v>0</v>
      </c>
      <c r="D33" s="67"/>
      <c r="E33" s="93">
        <v>0</v>
      </c>
    </row>
    <row r="34" spans="1:5" s="51" customFormat="1" ht="16.5" customHeight="1">
      <c r="A34" s="75" t="s">
        <v>180</v>
      </c>
      <c r="B34" s="16"/>
      <c r="C34" s="93">
        <f>59503+1999+87</f>
        <v>61589</v>
      </c>
      <c r="D34" s="67"/>
      <c r="E34" s="93">
        <v>13385</v>
      </c>
    </row>
    <row r="35" spans="1:5" s="51" customFormat="1" ht="16.5" customHeight="1">
      <c r="A35" s="75" t="str">
        <f>'page 3-BS'!A25</f>
        <v>Inventories</v>
      </c>
      <c r="B35" s="16"/>
      <c r="C35" s="93">
        <v>576</v>
      </c>
      <c r="D35" s="67"/>
      <c r="E35" s="93">
        <v>1099</v>
      </c>
    </row>
    <row r="36" spans="1:5" s="51" customFormat="1" ht="16.5" customHeight="1">
      <c r="A36" s="75" t="s">
        <v>181</v>
      </c>
      <c r="B36" s="16"/>
      <c r="C36" s="93">
        <f>-10484</f>
        <v>-10484</v>
      </c>
      <c r="D36" s="67"/>
      <c r="E36" s="93">
        <v>-18723</v>
      </c>
    </row>
    <row r="37" spans="1:5" s="51" customFormat="1" ht="7.5" customHeight="1">
      <c r="A37" s="16"/>
      <c r="B37" s="16"/>
      <c r="C37" s="93"/>
      <c r="D37" s="67"/>
      <c r="E37" s="93"/>
    </row>
    <row r="38" spans="1:5" s="51" customFormat="1" ht="14.25" customHeight="1">
      <c r="A38" s="71" t="s">
        <v>182</v>
      </c>
      <c r="B38" s="71"/>
      <c r="C38" s="92">
        <f>SUM(C31:C37)</f>
        <v>1311</v>
      </c>
      <c r="D38" s="67"/>
      <c r="E38" s="92">
        <f>SUM(E31:E37)</f>
        <v>-4544</v>
      </c>
    </row>
    <row r="39" spans="1:5" s="51" customFormat="1" ht="16.5" customHeight="1" hidden="1">
      <c r="A39" s="74" t="s">
        <v>105</v>
      </c>
      <c r="B39" s="71"/>
      <c r="C39" s="93"/>
      <c r="D39" s="67"/>
      <c r="E39" s="93">
        <v>0</v>
      </c>
    </row>
    <row r="40" spans="1:5" s="51" customFormat="1" ht="16.5" customHeight="1">
      <c r="A40" s="74" t="s">
        <v>106</v>
      </c>
      <c r="B40" s="71"/>
      <c r="C40" s="93">
        <v>-291</v>
      </c>
      <c r="D40" s="67"/>
      <c r="E40" s="93">
        <v>-411</v>
      </c>
    </row>
    <row r="41" spans="1:5" s="51" customFormat="1" ht="16.5" customHeight="1">
      <c r="A41" s="76" t="s">
        <v>183</v>
      </c>
      <c r="B41" s="71"/>
      <c r="C41" s="91">
        <v>0</v>
      </c>
      <c r="D41" s="67"/>
      <c r="E41" s="91">
        <v>-18</v>
      </c>
    </row>
    <row r="42" spans="1:5" s="51" customFormat="1" ht="16.5" customHeight="1" hidden="1">
      <c r="A42" s="76" t="s">
        <v>202</v>
      </c>
      <c r="B42" s="71"/>
      <c r="C42" s="91"/>
      <c r="D42" s="67"/>
      <c r="E42" s="91">
        <v>0</v>
      </c>
    </row>
    <row r="43" spans="1:5" s="51" customFormat="1" ht="16.5" customHeight="1">
      <c r="A43" s="49" t="s">
        <v>123</v>
      </c>
      <c r="B43" s="49"/>
      <c r="C43" s="94">
        <f>SUM(C38:C42)</f>
        <v>1020</v>
      </c>
      <c r="D43" s="67"/>
      <c r="E43" s="94">
        <f>SUM(E38:E42)</f>
        <v>-4973</v>
      </c>
    </row>
    <row r="44" spans="1:5" s="51" customFormat="1" ht="9" customHeight="1">
      <c r="A44" s="16"/>
      <c r="B44" s="16"/>
      <c r="C44" s="91"/>
      <c r="D44" s="67"/>
      <c r="E44" s="91"/>
    </row>
    <row r="45" spans="1:5" s="51" customFormat="1" ht="12" customHeight="1">
      <c r="A45" s="27" t="s">
        <v>98</v>
      </c>
      <c r="B45" s="27"/>
      <c r="C45" s="91"/>
      <c r="D45" s="67"/>
      <c r="E45" s="91"/>
    </row>
    <row r="46" spans="1:5" s="51" customFormat="1" ht="16.5" customHeight="1">
      <c r="A46" s="75" t="s">
        <v>107</v>
      </c>
      <c r="B46" s="72"/>
      <c r="C46" s="91"/>
      <c r="D46" s="67"/>
      <c r="E46" s="91"/>
    </row>
    <row r="47" spans="1:5" s="51" customFormat="1" ht="16.5" customHeight="1">
      <c r="A47" s="77" t="s">
        <v>108</v>
      </c>
      <c r="B47" s="72"/>
      <c r="C47" s="91">
        <v>-16</v>
      </c>
      <c r="D47" s="67"/>
      <c r="E47" s="91">
        <v>-169</v>
      </c>
    </row>
    <row r="48" spans="1:5" s="51" customFormat="1" ht="16.5" customHeight="1">
      <c r="A48" s="74" t="s">
        <v>109</v>
      </c>
      <c r="B48" s="72"/>
      <c r="C48" s="91">
        <v>58</v>
      </c>
      <c r="D48" s="67"/>
      <c r="E48" s="91">
        <v>0</v>
      </c>
    </row>
    <row r="49" spans="1:5" s="51" customFormat="1" ht="16.5" customHeight="1" hidden="1">
      <c r="A49" s="75" t="s">
        <v>188</v>
      </c>
      <c r="B49" s="72"/>
      <c r="C49" s="91"/>
      <c r="D49" s="67"/>
      <c r="E49" s="91"/>
    </row>
    <row r="50" spans="1:5" s="51" customFormat="1" ht="16.5" customHeight="1" hidden="1">
      <c r="A50" s="77" t="s">
        <v>108</v>
      </c>
      <c r="B50" s="72"/>
      <c r="C50" s="91">
        <v>0</v>
      </c>
      <c r="D50" s="67"/>
      <c r="E50" s="91">
        <v>0</v>
      </c>
    </row>
    <row r="51" spans="1:5" s="51" customFormat="1" ht="16.5" customHeight="1" hidden="1">
      <c r="A51" s="74" t="s">
        <v>109</v>
      </c>
      <c r="B51" s="72"/>
      <c r="C51" s="91">
        <v>0</v>
      </c>
      <c r="D51" s="67"/>
      <c r="E51" s="91">
        <v>0</v>
      </c>
    </row>
    <row r="52" spans="1:5" s="51" customFormat="1" ht="16.5" customHeight="1" hidden="1">
      <c r="A52" s="75" t="s">
        <v>203</v>
      </c>
      <c r="B52" s="72"/>
      <c r="C52" s="91"/>
      <c r="D52" s="67"/>
      <c r="E52" s="91">
        <v>0</v>
      </c>
    </row>
    <row r="53" spans="1:5" s="153" customFormat="1" ht="15.75" customHeight="1" hidden="1">
      <c r="A53" s="180" t="s">
        <v>204</v>
      </c>
      <c r="B53" s="181"/>
      <c r="C53" s="91">
        <v>0</v>
      </c>
      <c r="D53" s="318"/>
      <c r="E53" s="134">
        <v>0</v>
      </c>
    </row>
    <row r="54" spans="1:5" s="51" customFormat="1" ht="16.5" customHeight="1">
      <c r="A54" s="49" t="s">
        <v>287</v>
      </c>
      <c r="B54" s="16"/>
      <c r="C54" s="94">
        <f>SUM(C46:C53)</f>
        <v>42</v>
      </c>
      <c r="D54" s="67"/>
      <c r="E54" s="94">
        <f>SUM(E47:E53)</f>
        <v>-169</v>
      </c>
    </row>
    <row r="55" spans="1:5" s="51" customFormat="1" ht="8.25" customHeight="1">
      <c r="A55" s="16"/>
      <c r="B55" s="27"/>
      <c r="C55" s="91"/>
      <c r="D55" s="67"/>
      <c r="E55" s="91"/>
    </row>
    <row r="56" spans="1:5" s="51" customFormat="1" ht="16.5" customHeight="1">
      <c r="A56" s="27" t="s">
        <v>99</v>
      </c>
      <c r="B56" s="27"/>
      <c r="C56" s="91"/>
      <c r="D56" s="67"/>
      <c r="E56" s="91"/>
    </row>
    <row r="57" spans="1:5" s="51" customFormat="1" ht="16.5" customHeight="1">
      <c r="A57" s="74" t="s">
        <v>110</v>
      </c>
      <c r="B57" s="16"/>
      <c r="C57" s="91">
        <v>0</v>
      </c>
      <c r="D57" s="67"/>
      <c r="E57" s="91">
        <v>11677</v>
      </c>
    </row>
    <row r="58" spans="1:5" s="51" customFormat="1" ht="16.5" customHeight="1">
      <c r="A58" s="75" t="s">
        <v>111</v>
      </c>
      <c r="B58" s="71"/>
      <c r="C58" s="91">
        <v>-112</v>
      </c>
      <c r="D58" s="67"/>
      <c r="E58" s="91">
        <v>-246</v>
      </c>
    </row>
    <row r="59" spans="1:5" s="51" customFormat="1" ht="16.5" customHeight="1">
      <c r="A59" s="74" t="s">
        <v>112</v>
      </c>
      <c r="B59" s="71"/>
      <c r="C59" s="91">
        <v>-9000</v>
      </c>
      <c r="D59" s="67"/>
      <c r="E59" s="91">
        <v>-4700</v>
      </c>
    </row>
    <row r="60" spans="1:5" s="51" customFormat="1" ht="16.5" customHeight="1" hidden="1">
      <c r="A60" s="75" t="s">
        <v>205</v>
      </c>
      <c r="B60" s="71"/>
      <c r="C60" s="91"/>
      <c r="D60" s="67"/>
      <c r="E60" s="91">
        <v>0</v>
      </c>
    </row>
    <row r="61" spans="1:5" s="51" customFormat="1" ht="16.5" customHeight="1">
      <c r="A61" s="75" t="s">
        <v>191</v>
      </c>
      <c r="B61" s="71"/>
      <c r="C61" s="91">
        <v>0</v>
      </c>
      <c r="D61" s="67"/>
      <c r="E61" s="91">
        <v>-303</v>
      </c>
    </row>
    <row r="62" spans="1:5" s="51" customFormat="1" ht="16.5" customHeight="1">
      <c r="A62" s="49" t="s">
        <v>286</v>
      </c>
      <c r="B62" s="16"/>
      <c r="C62" s="94">
        <f>SUM(C57:C61)</f>
        <v>-9112</v>
      </c>
      <c r="D62" s="67"/>
      <c r="E62" s="94">
        <f>SUM(E57:E61)</f>
        <v>6428</v>
      </c>
    </row>
    <row r="63" spans="1:8" s="51" customFormat="1" ht="16.5" customHeight="1">
      <c r="A63" s="27" t="s">
        <v>100</v>
      </c>
      <c r="B63" s="27"/>
      <c r="C63" s="91">
        <f>C43+C54+C62</f>
        <v>-8050</v>
      </c>
      <c r="D63" s="67"/>
      <c r="E63" s="91">
        <f>+E43+E54+E62</f>
        <v>1286</v>
      </c>
      <c r="H63" s="51" t="s">
        <v>41</v>
      </c>
    </row>
    <row r="64" spans="1:5" s="51" customFormat="1" ht="16.5" customHeight="1">
      <c r="A64" s="27" t="s">
        <v>15</v>
      </c>
      <c r="B64" s="27"/>
      <c r="C64" s="93">
        <v>-1608</v>
      </c>
      <c r="D64" s="67"/>
      <c r="E64" s="93">
        <v>-315</v>
      </c>
    </row>
    <row r="65" spans="1:8" ht="16.5" customHeight="1" thickBot="1">
      <c r="A65" s="27" t="s">
        <v>101</v>
      </c>
      <c r="C65" s="95">
        <f>C63+C64</f>
        <v>-9658</v>
      </c>
      <c r="D65" s="67"/>
      <c r="E65" s="95">
        <f>+E63+E64</f>
        <v>971</v>
      </c>
      <c r="H65" s="257" t="s">
        <v>41</v>
      </c>
    </row>
    <row r="66" spans="1:5" ht="16.5" customHeight="1">
      <c r="A66" s="27"/>
      <c r="C66" s="93">
        <f>C65-C74</f>
        <v>0</v>
      </c>
      <c r="D66" s="67"/>
      <c r="E66" s="93"/>
    </row>
    <row r="67" spans="1:5" ht="16.5" customHeight="1">
      <c r="A67" s="78" t="s">
        <v>124</v>
      </c>
      <c r="C67" s="93"/>
      <c r="D67" s="67"/>
      <c r="E67" s="93"/>
    </row>
    <row r="68" spans="1:5" ht="16.5" customHeight="1">
      <c r="A68" s="16" t="s">
        <v>125</v>
      </c>
      <c r="C68" s="93">
        <v>2038</v>
      </c>
      <c r="D68" s="67"/>
      <c r="E68" s="93">
        <v>1707</v>
      </c>
    </row>
    <row r="69" spans="1:5" ht="16.5" customHeight="1">
      <c r="A69" s="16" t="s">
        <v>126</v>
      </c>
      <c r="C69" s="93">
        <v>0</v>
      </c>
      <c r="D69" s="67"/>
      <c r="E69" s="93">
        <v>17</v>
      </c>
    </row>
    <row r="70" spans="1:5" ht="16.5" customHeight="1">
      <c r="A70" s="16" t="s">
        <v>43</v>
      </c>
      <c r="C70" s="96">
        <v>1024</v>
      </c>
      <c r="D70" s="67"/>
      <c r="E70" s="96">
        <v>2879</v>
      </c>
    </row>
    <row r="71" spans="1:5" ht="16.5" customHeight="1">
      <c r="A71" s="16"/>
      <c r="C71" s="93">
        <f>SUM(C68:C70)</f>
        <v>3062</v>
      </c>
      <c r="D71" s="67"/>
      <c r="E71" s="93">
        <f>SUM(E68:E70)</f>
        <v>4603</v>
      </c>
    </row>
    <row r="72" spans="1:5" ht="16.5" customHeight="1">
      <c r="A72" s="16" t="s">
        <v>127</v>
      </c>
      <c r="C72" s="93">
        <v>-10682</v>
      </c>
      <c r="D72" s="67"/>
      <c r="E72" s="93">
        <v>-1925</v>
      </c>
    </row>
    <row r="73" spans="1:5" ht="16.5" customHeight="1">
      <c r="A73" s="51" t="s">
        <v>128</v>
      </c>
      <c r="C73" s="93">
        <v>-2038</v>
      </c>
      <c r="D73" s="67"/>
      <c r="E73" s="93">
        <v>-1707</v>
      </c>
    </row>
    <row r="74" spans="1:5" ht="16.5" customHeight="1" thickBot="1">
      <c r="A74" s="79"/>
      <c r="C74" s="95">
        <f>SUM(C71:C73)</f>
        <v>-9658</v>
      </c>
      <c r="D74" s="67"/>
      <c r="E74" s="95">
        <f>SUM(E71:E73)</f>
        <v>971</v>
      </c>
    </row>
    <row r="75" spans="1:4" ht="15.75" customHeight="1">
      <c r="A75" s="122"/>
      <c r="D75" s="317"/>
    </row>
    <row r="76" spans="1:8" ht="27.75" customHeight="1">
      <c r="A76" s="262" t="s">
        <v>263</v>
      </c>
      <c r="B76" s="262"/>
      <c r="C76" s="262"/>
      <c r="D76" s="262"/>
      <c r="E76" s="262"/>
      <c r="F76" s="234"/>
      <c r="G76" s="234"/>
      <c r="H76" s="52"/>
    </row>
    <row r="77" spans="9:10" ht="15" customHeight="1">
      <c r="I77" s="73"/>
      <c r="J77" s="73"/>
    </row>
  </sheetData>
  <sheetProtection/>
  <mergeCells count="104">
    <mergeCell ref="A76:E76"/>
    <mergeCell ref="IH3:IL3"/>
    <mergeCell ref="IM3:IQ3"/>
    <mergeCell ref="IR3:IV3"/>
    <mergeCell ref="HN3:HR3"/>
    <mergeCell ref="HS3:HW3"/>
    <mergeCell ref="HX3:IB3"/>
    <mergeCell ref="IC3:IG3"/>
    <mergeCell ref="GT3:GX3"/>
    <mergeCell ref="GY3:HC3"/>
    <mergeCell ref="HD3:HH3"/>
    <mergeCell ref="HI3:HM3"/>
    <mergeCell ref="FZ3:GD3"/>
    <mergeCell ref="GE3:GI3"/>
    <mergeCell ref="GJ3:GN3"/>
    <mergeCell ref="GO3:GS3"/>
    <mergeCell ref="FF3:FJ3"/>
    <mergeCell ref="FK3:FO3"/>
    <mergeCell ref="FP3:FT3"/>
    <mergeCell ref="FU3:FY3"/>
    <mergeCell ref="EL3:EP3"/>
    <mergeCell ref="EQ3:EU3"/>
    <mergeCell ref="EV3:EZ3"/>
    <mergeCell ref="FA3:FE3"/>
    <mergeCell ref="DR3:DV3"/>
    <mergeCell ref="DW3:EA3"/>
    <mergeCell ref="EB3:EF3"/>
    <mergeCell ref="EG3:EK3"/>
    <mergeCell ref="CX3:DB3"/>
    <mergeCell ref="DC3:DG3"/>
    <mergeCell ref="DH3:DL3"/>
    <mergeCell ref="DM3:DQ3"/>
    <mergeCell ref="CD3:CH3"/>
    <mergeCell ref="CI3:CM3"/>
    <mergeCell ref="CN3:CR3"/>
    <mergeCell ref="CS3:CW3"/>
    <mergeCell ref="BJ3:BN3"/>
    <mergeCell ref="BO3:BS3"/>
    <mergeCell ref="BT3:BX3"/>
    <mergeCell ref="BY3:CC3"/>
    <mergeCell ref="AP3:AT3"/>
    <mergeCell ref="AU3:AY3"/>
    <mergeCell ref="AZ3:BD3"/>
    <mergeCell ref="BE3:BI3"/>
    <mergeCell ref="V3:Z3"/>
    <mergeCell ref="AA3:AE3"/>
    <mergeCell ref="AF3:AJ3"/>
    <mergeCell ref="AK3:AO3"/>
    <mergeCell ref="A3:F3"/>
    <mergeCell ref="G3:K3"/>
    <mergeCell ref="L3:P3"/>
    <mergeCell ref="Q3:U3"/>
    <mergeCell ref="IC2:IG2"/>
    <mergeCell ref="IH2:IL2"/>
    <mergeCell ref="GO2:GS2"/>
    <mergeCell ref="GT2:GX2"/>
    <mergeCell ref="GY2:HC2"/>
    <mergeCell ref="HD2:HH2"/>
    <mergeCell ref="IM2:IQ2"/>
    <mergeCell ref="IR2:IV2"/>
    <mergeCell ref="HI2:HM2"/>
    <mergeCell ref="HN2:HR2"/>
    <mergeCell ref="HS2:HW2"/>
    <mergeCell ref="HX2:IB2"/>
    <mergeCell ref="FU2:FY2"/>
    <mergeCell ref="FZ2:GD2"/>
    <mergeCell ref="GE2:GI2"/>
    <mergeCell ref="GJ2:GN2"/>
    <mergeCell ref="FA2:FE2"/>
    <mergeCell ref="FF2:FJ2"/>
    <mergeCell ref="FK2:FO2"/>
    <mergeCell ref="FP2:FT2"/>
    <mergeCell ref="EG2:EK2"/>
    <mergeCell ref="EL2:EP2"/>
    <mergeCell ref="EQ2:EU2"/>
    <mergeCell ref="EV2:EZ2"/>
    <mergeCell ref="DM2:DQ2"/>
    <mergeCell ref="DR2:DV2"/>
    <mergeCell ref="DW2:EA2"/>
    <mergeCell ref="EB2:EF2"/>
    <mergeCell ref="CS2:CW2"/>
    <mergeCell ref="CX2:DB2"/>
    <mergeCell ref="DC2:DG2"/>
    <mergeCell ref="DH2:DL2"/>
    <mergeCell ref="BY2:CC2"/>
    <mergeCell ref="CD2:CH2"/>
    <mergeCell ref="CI2:CM2"/>
    <mergeCell ref="CN2:CR2"/>
    <mergeCell ref="BE2:BI2"/>
    <mergeCell ref="BJ2:BN2"/>
    <mergeCell ref="BO2:BS2"/>
    <mergeCell ref="BT2:BX2"/>
    <mergeCell ref="AK2:AO2"/>
    <mergeCell ref="AP2:AT2"/>
    <mergeCell ref="AU2:AY2"/>
    <mergeCell ref="AZ2:BD2"/>
    <mergeCell ref="Q2:U2"/>
    <mergeCell ref="V2:Z2"/>
    <mergeCell ref="AA2:AE2"/>
    <mergeCell ref="AF2:AJ2"/>
    <mergeCell ref="A1:F1"/>
    <mergeCell ref="A2:F2"/>
    <mergeCell ref="G2:K2"/>
    <mergeCell ref="L2:P2"/>
  </mergeCells>
  <printOptions/>
  <pageMargins left="1" right="0.25" top="0.61" bottom="0.48" header="0.38" footer="0.39"/>
  <pageSetup fitToHeight="1" fitToWidth="1" horizontalDpi="600" verticalDpi="600" orientation="portrait" paperSize="9" scale="86" r:id="rId1"/>
  <headerFooter alignWithMargins="0">
    <oddFooter>&amp;C&amp;"Times New Roman,Italic"&amp;8Page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67"/>
  <sheetViews>
    <sheetView showGridLines="0" zoomScalePageLayoutView="0" workbookViewId="0" topLeftCell="A1">
      <selection activeCell="M22" sqref="M22"/>
    </sheetView>
  </sheetViews>
  <sheetFormatPr defaultColWidth="8.00390625" defaultRowHeight="12.75"/>
  <cols>
    <col min="1" max="1" width="2.140625" style="156" customWidth="1"/>
    <col min="2" max="2" width="22.7109375" style="156" customWidth="1"/>
    <col min="3" max="3" width="8.28125" style="156" customWidth="1"/>
    <col min="4" max="4" width="8.8515625" style="156" customWidth="1"/>
    <col min="5" max="6" width="11.421875" style="156" customWidth="1"/>
    <col min="7" max="7" width="11.28125" style="156" customWidth="1"/>
    <col min="8" max="8" width="8.8515625" style="156" customWidth="1"/>
    <col min="9" max="9" width="9.7109375" style="156" customWidth="1"/>
    <col min="10" max="10" width="8.8515625" style="156" customWidth="1"/>
    <col min="11" max="16384" width="8.00390625" style="156" customWidth="1"/>
  </cols>
  <sheetData>
    <row r="1" spans="1:10" s="123" customFormat="1" ht="18.75">
      <c r="A1" s="273" t="str">
        <f>'page 1-IS'!A1:G1</f>
        <v>BINA GOODYEAR BERHAD (18645-H)</v>
      </c>
      <c r="B1" s="273"/>
      <c r="C1" s="273"/>
      <c r="D1" s="273"/>
      <c r="E1" s="273"/>
      <c r="F1" s="273"/>
      <c r="G1" s="273"/>
      <c r="H1" s="273"/>
      <c r="I1" s="273"/>
      <c r="J1" s="273"/>
    </row>
    <row r="2" spans="1:10" s="123" customFormat="1" ht="12.75">
      <c r="A2" s="275" t="s">
        <v>17</v>
      </c>
      <c r="B2" s="275"/>
      <c r="C2" s="275"/>
      <c r="D2" s="275"/>
      <c r="E2" s="275"/>
      <c r="F2" s="275"/>
      <c r="G2" s="275"/>
      <c r="H2" s="275"/>
      <c r="I2" s="275"/>
      <c r="J2" s="275"/>
    </row>
    <row r="3" s="123" customFormat="1" ht="6.75" customHeight="1"/>
    <row r="4" spans="1:2" s="123" customFormat="1" ht="14.25">
      <c r="A4" s="139" t="str">
        <f>'page 1-IS'!A4</f>
        <v>Interim report for the financial period ended 30 September 2012</v>
      </c>
      <c r="B4" s="139"/>
    </row>
    <row r="5" spans="1:2" s="123" customFormat="1" ht="12.75">
      <c r="A5" s="140" t="s">
        <v>47</v>
      </c>
      <c r="B5" s="140"/>
    </row>
    <row r="6" s="110" customFormat="1" ht="9.75" customHeight="1"/>
    <row r="7" spans="1:2" s="123" customFormat="1" ht="12.75">
      <c r="A7" s="131" t="s">
        <v>216</v>
      </c>
      <c r="B7" s="131"/>
    </row>
    <row r="8" ht="6" customHeight="1"/>
    <row r="9" spans="1:2" ht="16.5" customHeight="1">
      <c r="A9" s="196" t="s">
        <v>255</v>
      </c>
      <c r="B9" s="131"/>
    </row>
    <row r="10" spans="1:2" ht="16.5" customHeight="1">
      <c r="A10" s="131"/>
      <c r="B10" s="131"/>
    </row>
    <row r="11" spans="1:10" ht="17.25" customHeight="1">
      <c r="A11" s="125"/>
      <c r="B11" s="125"/>
      <c r="C11" s="274" t="s">
        <v>95</v>
      </c>
      <c r="D11" s="274"/>
      <c r="E11" s="274"/>
      <c r="F11" s="274"/>
      <c r="G11" s="274"/>
      <c r="H11" s="274"/>
      <c r="I11" s="221" t="s">
        <v>217</v>
      </c>
      <c r="J11" s="197" t="s">
        <v>54</v>
      </c>
    </row>
    <row r="12" spans="1:10" s="200" customFormat="1" ht="54.75" customHeight="1">
      <c r="A12" s="198" t="s">
        <v>55</v>
      </c>
      <c r="B12" s="126"/>
      <c r="C12" s="199" t="s">
        <v>45</v>
      </c>
      <c r="D12" s="199" t="s">
        <v>46</v>
      </c>
      <c r="E12" s="199" t="s">
        <v>16</v>
      </c>
      <c r="F12" s="199" t="s">
        <v>122</v>
      </c>
      <c r="G12" s="228" t="s">
        <v>289</v>
      </c>
      <c r="H12" s="228" t="s">
        <v>54</v>
      </c>
      <c r="I12" s="222" t="s">
        <v>219</v>
      </c>
      <c r="J12" s="199" t="s">
        <v>102</v>
      </c>
    </row>
    <row r="13" spans="1:11" ht="18" customHeight="1">
      <c r="A13" s="201" t="s">
        <v>259</v>
      </c>
      <c r="B13" s="153"/>
      <c r="C13" s="114">
        <v>50880</v>
      </c>
      <c r="D13" s="114">
        <v>7297</v>
      </c>
      <c r="E13" s="114">
        <v>0</v>
      </c>
      <c r="F13" s="114">
        <v>0</v>
      </c>
      <c r="G13" s="114">
        <f>'page 4-BS'!E19</f>
        <v>-30557</v>
      </c>
      <c r="H13" s="114">
        <f>SUM(C13:G13)</f>
        <v>27620</v>
      </c>
      <c r="I13" s="93">
        <v>0</v>
      </c>
      <c r="J13" s="114">
        <f>H13+I13</f>
        <v>27620</v>
      </c>
      <c r="K13" s="152"/>
    </row>
    <row r="14" spans="2:11" ht="5.25" customHeight="1">
      <c r="B14" s="153"/>
      <c r="C14" s="114"/>
      <c r="D14" s="114"/>
      <c r="E14" s="114"/>
      <c r="F14" s="114"/>
      <c r="G14" s="114"/>
      <c r="H14" s="114"/>
      <c r="I14" s="93"/>
      <c r="J14" s="115"/>
      <c r="K14" s="152"/>
    </row>
    <row r="15" spans="1:11" s="202" customFormat="1" ht="24.75" customHeight="1">
      <c r="A15" s="269" t="s">
        <v>288</v>
      </c>
      <c r="B15" s="269"/>
      <c r="C15" s="116">
        <v>0</v>
      </c>
      <c r="D15" s="116">
        <v>0</v>
      </c>
      <c r="E15" s="116">
        <v>0</v>
      </c>
      <c r="F15" s="116">
        <v>0</v>
      </c>
      <c r="G15" s="116">
        <f>+'page 1-IS'!F40</f>
        <v>-90527</v>
      </c>
      <c r="H15" s="249">
        <f>SUM(C15:G15)</f>
        <v>-90527</v>
      </c>
      <c r="I15" s="306">
        <v>0</v>
      </c>
      <c r="J15" s="115">
        <f>H15+I15</f>
        <v>-90527</v>
      </c>
      <c r="K15" s="205"/>
    </row>
    <row r="16" spans="1:11" ht="3.75" customHeight="1">
      <c r="A16" s="153"/>
      <c r="B16" s="153"/>
      <c r="C16" s="134"/>
      <c r="D16" s="134"/>
      <c r="E16" s="134"/>
      <c r="F16" s="134"/>
      <c r="G16" s="134"/>
      <c r="H16" s="134"/>
      <c r="I16" s="134"/>
      <c r="J16" s="251"/>
      <c r="K16" s="152"/>
    </row>
    <row r="17" spans="1:11" s="202" customFormat="1" ht="14.25" customHeight="1" hidden="1">
      <c r="A17" s="269" t="s">
        <v>113</v>
      </c>
      <c r="B17" s="269"/>
      <c r="C17" s="116">
        <v>0</v>
      </c>
      <c r="D17" s="116">
        <v>0</v>
      </c>
      <c r="E17" s="116">
        <v>0</v>
      </c>
      <c r="F17" s="116">
        <v>0</v>
      </c>
      <c r="G17" s="116">
        <v>0</v>
      </c>
      <c r="H17" s="249">
        <f>SUM(C17:G17)</f>
        <v>0</v>
      </c>
      <c r="I17" s="115">
        <v>0</v>
      </c>
      <c r="J17" s="115">
        <f>H17+I17</f>
        <v>0</v>
      </c>
      <c r="K17" s="205"/>
    </row>
    <row r="18" spans="1:11" ht="15.75" customHeight="1">
      <c r="A18" s="153"/>
      <c r="B18" s="153"/>
      <c r="C18" s="134"/>
      <c r="D18" s="134"/>
      <c r="E18" s="134"/>
      <c r="F18" s="134"/>
      <c r="G18" s="134"/>
      <c r="H18" s="134"/>
      <c r="I18" s="134"/>
      <c r="J18" s="115">
        <f>H18+I18</f>
        <v>0</v>
      </c>
      <c r="K18" s="152"/>
    </row>
    <row r="19" spans="1:11" ht="18.75" customHeight="1" thickBot="1">
      <c r="A19" s="276" t="s">
        <v>249</v>
      </c>
      <c r="B19" s="276"/>
      <c r="C19" s="154">
        <f aca="true" t="shared" si="0" ref="C19:H19">SUM(C13:C17)</f>
        <v>50880</v>
      </c>
      <c r="D19" s="154">
        <f t="shared" si="0"/>
        <v>7297</v>
      </c>
      <c r="E19" s="154">
        <f t="shared" si="0"/>
        <v>0</v>
      </c>
      <c r="F19" s="154">
        <f t="shared" si="0"/>
        <v>0</v>
      </c>
      <c r="G19" s="154">
        <f t="shared" si="0"/>
        <v>-121084</v>
      </c>
      <c r="H19" s="154">
        <f t="shared" si="0"/>
        <v>-62907</v>
      </c>
      <c r="I19" s="320">
        <f>SUM(I13:I18)</f>
        <v>0</v>
      </c>
      <c r="J19" s="154">
        <f>SUM(J13:J18)</f>
        <v>-62907</v>
      </c>
      <c r="K19" s="155"/>
    </row>
    <row r="20" spans="1:11" ht="6" customHeight="1">
      <c r="A20" s="193"/>
      <c r="B20" s="193"/>
      <c r="C20" s="114"/>
      <c r="D20" s="114"/>
      <c r="E20" s="114"/>
      <c r="F20" s="114"/>
      <c r="G20" s="114"/>
      <c r="H20" s="114"/>
      <c r="I20" s="114"/>
      <c r="J20" s="114"/>
      <c r="K20" s="155"/>
    </row>
    <row r="21" spans="1:11" ht="6" customHeight="1">
      <c r="A21" s="193"/>
      <c r="B21" s="193"/>
      <c r="C21" s="114"/>
      <c r="D21" s="114"/>
      <c r="E21" s="114"/>
      <c r="F21" s="114"/>
      <c r="G21" s="114"/>
      <c r="H21" s="114"/>
      <c r="I21" s="114"/>
      <c r="J21" s="114"/>
      <c r="K21" s="155"/>
    </row>
    <row r="22" spans="3:10" s="152" customFormat="1" ht="18" customHeight="1">
      <c r="C22" s="153"/>
      <c r="D22" s="153"/>
      <c r="E22" s="153"/>
      <c r="F22" s="153"/>
      <c r="G22" s="153"/>
      <c r="H22" s="153"/>
      <c r="I22" s="153"/>
      <c r="J22" s="153"/>
    </row>
    <row r="23" spans="1:11" s="204" customFormat="1" ht="18" customHeight="1">
      <c r="A23" s="153" t="s">
        <v>206</v>
      </c>
      <c r="B23" s="201"/>
      <c r="C23" s="164">
        <v>50880</v>
      </c>
      <c r="D23" s="164">
        <v>7297</v>
      </c>
      <c r="E23" s="165">
        <v>0</v>
      </c>
      <c r="F23" s="246">
        <v>0</v>
      </c>
      <c r="G23" s="164">
        <v>8027</v>
      </c>
      <c r="H23" s="247">
        <f>SUM(C23:G23)</f>
        <v>66204</v>
      </c>
      <c r="I23" s="164">
        <v>0</v>
      </c>
      <c r="J23" s="164">
        <f>H23+I23</f>
        <v>66204</v>
      </c>
      <c r="K23" s="203"/>
    </row>
    <row r="24" spans="2:10" s="152" customFormat="1" ht="5.25" customHeight="1">
      <c r="B24" s="153"/>
      <c r="C24" s="114"/>
      <c r="D24" s="114"/>
      <c r="E24" s="114"/>
      <c r="F24" s="114"/>
      <c r="G24" s="114"/>
      <c r="H24" s="114"/>
      <c r="I24" s="114"/>
      <c r="J24" s="115"/>
    </row>
    <row r="25" spans="1:10" s="152" customFormat="1" ht="18.75" customHeight="1" hidden="1">
      <c r="A25" s="231" t="s">
        <v>228</v>
      </c>
      <c r="B25" s="231"/>
      <c r="C25" s="114">
        <v>0</v>
      </c>
      <c r="D25" s="114"/>
      <c r="E25" s="114"/>
      <c r="F25" s="114"/>
      <c r="G25" s="114"/>
      <c r="H25" s="247">
        <f>SUM(C25:G25)</f>
        <v>0</v>
      </c>
      <c r="I25" s="114">
        <v>0</v>
      </c>
      <c r="J25" s="164">
        <f>H25+I25</f>
        <v>0</v>
      </c>
    </row>
    <row r="26" spans="1:10" s="205" customFormat="1" ht="23.25" customHeight="1">
      <c r="A26" s="269" t="s">
        <v>288</v>
      </c>
      <c r="B26" s="269"/>
      <c r="C26" s="116">
        <v>0</v>
      </c>
      <c r="D26" s="116">
        <v>0</v>
      </c>
      <c r="E26" s="116">
        <v>0</v>
      </c>
      <c r="F26" s="248">
        <v>0</v>
      </c>
      <c r="G26" s="116">
        <v>-1631</v>
      </c>
      <c r="H26" s="249">
        <f>SUM(C26:G26)</f>
        <v>-1631</v>
      </c>
      <c r="I26" s="115">
        <v>0</v>
      </c>
      <c r="J26" s="115">
        <f>H26+I26</f>
        <v>-1631</v>
      </c>
    </row>
    <row r="27" spans="1:10" s="152" customFormat="1" ht="3.75" customHeight="1">
      <c r="A27" s="153"/>
      <c r="B27" s="153"/>
      <c r="C27" s="134"/>
      <c r="D27" s="134"/>
      <c r="E27" s="134"/>
      <c r="F27" s="250"/>
      <c r="G27" s="134"/>
      <c r="H27" s="249">
        <f>SUM(C27:G27)</f>
        <v>0</v>
      </c>
      <c r="I27" s="134">
        <v>0</v>
      </c>
      <c r="J27" s="115">
        <f>H27+I27</f>
        <v>0</v>
      </c>
    </row>
    <row r="28" spans="1:10" s="152" customFormat="1" ht="14.25" customHeight="1" hidden="1">
      <c r="A28" s="269" t="s">
        <v>227</v>
      </c>
      <c r="B28" s="269"/>
      <c r="C28" s="134">
        <v>0</v>
      </c>
      <c r="D28" s="134">
        <v>0</v>
      </c>
      <c r="E28" s="134">
        <v>0</v>
      </c>
      <c r="F28" s="250">
        <v>0</v>
      </c>
      <c r="G28" s="250" t="s">
        <v>200</v>
      </c>
      <c r="H28" s="249">
        <f>SUM(C28:G28)</f>
        <v>0</v>
      </c>
      <c r="I28" s="134">
        <v>0</v>
      </c>
      <c r="J28" s="115">
        <f>H28+I28</f>
        <v>0</v>
      </c>
    </row>
    <row r="29" spans="1:10" s="152" customFormat="1" ht="3.75" customHeight="1">
      <c r="A29" s="153"/>
      <c r="B29" s="153"/>
      <c r="C29" s="134"/>
      <c r="D29" s="134"/>
      <c r="E29" s="134"/>
      <c r="F29" s="134"/>
      <c r="G29" s="134"/>
      <c r="H29" s="134"/>
      <c r="I29" s="134"/>
      <c r="J29" s="251"/>
    </row>
    <row r="30" spans="1:10" s="152" customFormat="1" ht="3.75" customHeight="1">
      <c r="A30" s="153"/>
      <c r="B30" s="153"/>
      <c r="C30" s="134"/>
      <c r="D30" s="134"/>
      <c r="E30" s="134"/>
      <c r="F30" s="134"/>
      <c r="G30" s="134"/>
      <c r="H30" s="134"/>
      <c r="I30" s="134"/>
      <c r="J30" s="251"/>
    </row>
    <row r="31" spans="1:11" s="152" customFormat="1" ht="18.75" customHeight="1" thickBot="1">
      <c r="A31" s="272" t="s">
        <v>268</v>
      </c>
      <c r="B31" s="272"/>
      <c r="C31" s="154">
        <f aca="true" t="shared" si="1" ref="C31:J31">SUM(C23:C29)</f>
        <v>50880</v>
      </c>
      <c r="D31" s="154">
        <f t="shared" si="1"/>
        <v>7297</v>
      </c>
      <c r="E31" s="154">
        <f t="shared" si="1"/>
        <v>0</v>
      </c>
      <c r="F31" s="154">
        <f t="shared" si="1"/>
        <v>0</v>
      </c>
      <c r="G31" s="154">
        <f t="shared" si="1"/>
        <v>6396</v>
      </c>
      <c r="H31" s="154">
        <f t="shared" si="1"/>
        <v>64573</v>
      </c>
      <c r="I31" s="154">
        <f t="shared" si="1"/>
        <v>0</v>
      </c>
      <c r="J31" s="154">
        <f t="shared" si="1"/>
        <v>64573</v>
      </c>
      <c r="K31" s="155"/>
    </row>
    <row r="32" spans="3:11" ht="11.25">
      <c r="C32" s="152"/>
      <c r="D32" s="152"/>
      <c r="E32" s="152"/>
      <c r="F32" s="152"/>
      <c r="G32" s="319"/>
      <c r="H32" s="152"/>
      <c r="I32" s="152"/>
      <c r="J32" s="152"/>
      <c r="K32" s="152"/>
    </row>
    <row r="33" spans="3:11" ht="11.25">
      <c r="C33" s="152"/>
      <c r="D33" s="152"/>
      <c r="E33" s="152"/>
      <c r="F33" s="152"/>
      <c r="G33" s="319"/>
      <c r="H33" s="319"/>
      <c r="I33" s="319"/>
      <c r="J33" s="319"/>
      <c r="K33" s="152"/>
    </row>
    <row r="34" spans="7:10" ht="11.25">
      <c r="G34" s="157"/>
      <c r="H34" s="157"/>
      <c r="I34" s="157"/>
      <c r="J34" s="157"/>
    </row>
    <row r="36" spans="1:10" s="1" customFormat="1" ht="36" customHeight="1">
      <c r="A36" s="270" t="s">
        <v>258</v>
      </c>
      <c r="B36" s="271"/>
      <c r="C36" s="271"/>
      <c r="D36" s="271"/>
      <c r="E36" s="271"/>
      <c r="F36" s="271"/>
      <c r="G36" s="271"/>
      <c r="H36" s="271"/>
      <c r="I36" s="271"/>
      <c r="J36" s="271"/>
    </row>
    <row r="67" ht="11.25">
      <c r="A67" s="206"/>
    </row>
  </sheetData>
  <sheetProtection/>
  <mergeCells count="10">
    <mergeCell ref="A28:B28"/>
    <mergeCell ref="A36:J36"/>
    <mergeCell ref="A26:B26"/>
    <mergeCell ref="A31:B31"/>
    <mergeCell ref="A1:J1"/>
    <mergeCell ref="C11:H11"/>
    <mergeCell ref="A2:J2"/>
    <mergeCell ref="A19:B19"/>
    <mergeCell ref="A17:B17"/>
    <mergeCell ref="A15:B15"/>
  </mergeCells>
  <printOptions/>
  <pageMargins left="1" right="0.25" top="0.81" bottom="0.75" header="0.38" footer="0.8"/>
  <pageSetup fitToHeight="1" fitToWidth="1" horizontalDpi="600" verticalDpi="600" orientation="portrait" scale="91" r:id="rId1"/>
  <headerFooter alignWithMargins="0">
    <oddFooter>&amp;C&amp;"Times New Roman,Italic"&amp;8Page 6
&amp;R
</oddFooter>
  </headerFooter>
</worksheet>
</file>

<file path=xl/worksheets/sheet7.xml><?xml version="1.0" encoding="utf-8"?>
<worksheet xmlns="http://schemas.openxmlformats.org/spreadsheetml/2006/main" xmlns:r="http://schemas.openxmlformats.org/officeDocument/2006/relationships">
  <dimension ref="A1:Q68"/>
  <sheetViews>
    <sheetView showGridLines="0" zoomScalePageLayoutView="0" workbookViewId="0" topLeftCell="A1">
      <selection activeCell="J9" sqref="J9"/>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71093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277" t="str">
        <f>'page 1-IS'!A1:G1</f>
        <v>BINA GOODYEAR BERHAD (18645-H)</v>
      </c>
      <c r="B1" s="277"/>
      <c r="C1" s="277"/>
      <c r="D1" s="277"/>
      <c r="E1" s="277"/>
      <c r="F1" s="277"/>
      <c r="G1" s="277"/>
      <c r="H1" s="277"/>
      <c r="I1" s="277"/>
      <c r="J1" s="277"/>
      <c r="K1" s="277"/>
      <c r="L1" s="277"/>
      <c r="M1" s="277"/>
      <c r="N1" s="277"/>
      <c r="O1" s="277"/>
      <c r="P1" s="277"/>
      <c r="Q1" s="41"/>
    </row>
    <row r="2" spans="1:17" s="13" customFormat="1" ht="12.75">
      <c r="A2" s="278" t="str">
        <f>'page 1-IS'!A2:G2</f>
        <v>(Incorporated in Malaysia)</v>
      </c>
      <c r="B2" s="278"/>
      <c r="C2" s="278"/>
      <c r="D2" s="278"/>
      <c r="E2" s="278"/>
      <c r="F2" s="278"/>
      <c r="G2" s="278"/>
      <c r="H2" s="278"/>
      <c r="I2" s="278"/>
      <c r="J2" s="278"/>
      <c r="K2" s="278"/>
      <c r="L2" s="278"/>
      <c r="M2" s="278"/>
      <c r="N2" s="278"/>
      <c r="O2" s="278"/>
      <c r="P2" s="278"/>
      <c r="Q2" s="42"/>
    </row>
    <row r="3" s="13" customFormat="1" ht="12.75">
      <c r="P3" s="12"/>
    </row>
    <row r="4" spans="1:16" s="13" customFormat="1" ht="14.25">
      <c r="A4" s="43" t="str">
        <f>'page 1-IS'!A4</f>
        <v>Interim report for the financial period ended 30 September 2012</v>
      </c>
      <c r="P4" s="12"/>
    </row>
    <row r="5" spans="1:16" s="13" customFormat="1" ht="12.75">
      <c r="A5" s="44" t="s">
        <v>47</v>
      </c>
      <c r="P5" s="12"/>
    </row>
    <row r="6" spans="1:15" s="30" customFormat="1" ht="13.5" customHeight="1">
      <c r="A6" s="36"/>
      <c r="B6" s="36"/>
      <c r="C6" s="36"/>
      <c r="D6" s="36"/>
      <c r="E6" s="45"/>
      <c r="F6" s="36"/>
      <c r="G6" s="36"/>
      <c r="H6" s="36"/>
      <c r="I6" s="36"/>
      <c r="J6" s="36"/>
      <c r="K6" s="36"/>
      <c r="L6" s="36"/>
      <c r="M6" s="36"/>
      <c r="N6" s="36"/>
      <c r="O6" s="36"/>
    </row>
    <row r="7" s="13" customFormat="1" ht="12.75">
      <c r="A7" s="12" t="s">
        <v>60</v>
      </c>
    </row>
    <row r="8" s="13" customFormat="1" ht="8.25" customHeight="1"/>
    <row r="9" spans="1:7" s="13" customFormat="1" ht="12.75">
      <c r="A9" s="12" t="s">
        <v>149</v>
      </c>
      <c r="B9" s="12"/>
      <c r="C9" s="12" t="s">
        <v>243</v>
      </c>
      <c r="D9" s="12"/>
      <c r="E9" s="12"/>
      <c r="F9" s="12"/>
      <c r="G9" s="12"/>
    </row>
    <row r="10" spans="1:7" s="13" customFormat="1" ht="7.5" customHeight="1">
      <c r="A10" s="12"/>
      <c r="B10" s="12"/>
      <c r="C10" s="12"/>
      <c r="D10" s="12"/>
      <c r="E10" s="12"/>
      <c r="F10" s="12"/>
      <c r="G10" s="12"/>
    </row>
    <row r="11" spans="3:16" s="13" customFormat="1" ht="42.75" customHeight="1">
      <c r="C11" s="280" t="s">
        <v>220</v>
      </c>
      <c r="D11" s="280"/>
      <c r="E11" s="280"/>
      <c r="F11" s="280"/>
      <c r="G11" s="280"/>
      <c r="H11" s="280"/>
      <c r="I11" s="280"/>
      <c r="J11" s="280"/>
      <c r="K11" s="280"/>
      <c r="L11" s="280"/>
      <c r="M11" s="280"/>
      <c r="N11" s="280"/>
      <c r="O11" s="280"/>
      <c r="P11" s="280"/>
    </row>
    <row r="12" spans="3:16" s="13" customFormat="1" ht="56.25" customHeight="1">
      <c r="C12" s="280" t="s">
        <v>257</v>
      </c>
      <c r="D12" s="280"/>
      <c r="E12" s="280"/>
      <c r="F12" s="280"/>
      <c r="G12" s="280"/>
      <c r="H12" s="280"/>
      <c r="I12" s="280"/>
      <c r="J12" s="280"/>
      <c r="K12" s="280"/>
      <c r="L12" s="280"/>
      <c r="M12" s="280"/>
      <c r="N12" s="280"/>
      <c r="O12" s="280"/>
      <c r="P12" s="280"/>
    </row>
    <row r="13" spans="3:16" s="13" customFormat="1" ht="32.25" customHeight="1">
      <c r="C13" s="280" t="s">
        <v>269</v>
      </c>
      <c r="D13" s="280"/>
      <c r="E13" s="280"/>
      <c r="F13" s="280"/>
      <c r="G13" s="280"/>
      <c r="H13" s="280"/>
      <c r="I13" s="280"/>
      <c r="J13" s="280"/>
      <c r="K13" s="280"/>
      <c r="L13" s="280"/>
      <c r="M13" s="280"/>
      <c r="N13" s="280"/>
      <c r="O13" s="280"/>
      <c r="P13" s="280"/>
    </row>
    <row r="14" spans="3:16" s="13" customFormat="1" ht="6.75" customHeight="1">
      <c r="C14" s="240"/>
      <c r="D14" s="240"/>
      <c r="E14" s="240"/>
      <c r="F14" s="240"/>
      <c r="G14" s="240"/>
      <c r="H14" s="240"/>
      <c r="I14" s="240"/>
      <c r="J14" s="240"/>
      <c r="K14" s="240"/>
      <c r="L14" s="240"/>
      <c r="M14" s="240"/>
      <c r="N14" s="240"/>
      <c r="O14" s="240"/>
      <c r="P14" s="240"/>
    </row>
    <row r="15" spans="1:16" s="40" customFormat="1" ht="17.25" customHeight="1">
      <c r="A15" s="105" t="s">
        <v>150</v>
      </c>
      <c r="B15" s="105"/>
      <c r="C15" s="279" t="s">
        <v>56</v>
      </c>
      <c r="D15" s="279"/>
      <c r="E15" s="279"/>
      <c r="F15" s="279"/>
      <c r="G15" s="279"/>
      <c r="H15" s="279"/>
      <c r="I15" s="279"/>
      <c r="J15" s="279"/>
      <c r="K15" s="279"/>
      <c r="L15" s="279"/>
      <c r="M15" s="279"/>
      <c r="N15" s="279"/>
      <c r="O15" s="279"/>
      <c r="P15" s="279"/>
    </row>
    <row r="16" spans="3:16" s="40" customFormat="1" ht="3" customHeight="1">
      <c r="C16" s="106"/>
      <c r="D16" s="107"/>
      <c r="E16" s="108"/>
      <c r="F16" s="108"/>
      <c r="G16" s="108"/>
      <c r="H16" s="108"/>
      <c r="I16" s="108"/>
      <c r="J16" s="108"/>
      <c r="K16" s="108"/>
      <c r="L16" s="108"/>
      <c r="M16" s="108"/>
      <c r="N16" s="108"/>
      <c r="O16" s="108"/>
      <c r="P16" s="108"/>
    </row>
    <row r="17" spans="3:16" s="40" customFormat="1" ht="12.75" customHeight="1">
      <c r="C17" s="281" t="s">
        <v>201</v>
      </c>
      <c r="D17" s="281"/>
      <c r="E17" s="281"/>
      <c r="F17" s="281"/>
      <c r="G17" s="281"/>
      <c r="H17" s="281"/>
      <c r="I17" s="281"/>
      <c r="J17" s="281"/>
      <c r="K17" s="281"/>
      <c r="L17" s="281"/>
      <c r="M17" s="281"/>
      <c r="N17" s="281"/>
      <c r="O17" s="281"/>
      <c r="P17" s="281"/>
    </row>
    <row r="18" spans="3:16" s="40" customFormat="1" ht="3" customHeight="1">
      <c r="C18" s="106"/>
      <c r="D18" s="107"/>
      <c r="E18" s="108"/>
      <c r="F18" s="108"/>
      <c r="G18" s="108"/>
      <c r="H18" s="108"/>
      <c r="I18" s="108"/>
      <c r="J18" s="108"/>
      <c r="K18" s="108"/>
      <c r="L18" s="108"/>
      <c r="M18" s="108"/>
      <c r="N18" s="108"/>
      <c r="O18" s="108"/>
      <c r="P18" s="108"/>
    </row>
    <row r="19" spans="1:5" s="40" customFormat="1" ht="17.25" customHeight="1">
      <c r="A19" s="105" t="s">
        <v>151</v>
      </c>
      <c r="B19" s="105"/>
      <c r="C19" s="105" t="s">
        <v>32</v>
      </c>
      <c r="D19" s="105"/>
      <c r="E19" s="105"/>
    </row>
    <row r="20" s="40" customFormat="1" ht="3" customHeight="1"/>
    <row r="21" spans="3:16" s="40" customFormat="1" ht="12.75" customHeight="1">
      <c r="C21" s="283" t="s">
        <v>129</v>
      </c>
      <c r="D21" s="283"/>
      <c r="E21" s="283"/>
      <c r="F21" s="283"/>
      <c r="G21" s="283"/>
      <c r="H21" s="283"/>
      <c r="I21" s="283"/>
      <c r="J21" s="283"/>
      <c r="K21" s="283"/>
      <c r="L21" s="283"/>
      <c r="M21" s="283"/>
      <c r="N21" s="283"/>
      <c r="O21" s="283"/>
      <c r="P21" s="283"/>
    </row>
    <row r="22" spans="1:3" s="40" customFormat="1" ht="3" customHeight="1">
      <c r="A22" s="105"/>
      <c r="C22" s="105"/>
    </row>
    <row r="23" spans="1:3" s="40" customFormat="1" ht="17.25" customHeight="1">
      <c r="A23" s="105" t="s">
        <v>152</v>
      </c>
      <c r="C23" s="105" t="s">
        <v>130</v>
      </c>
    </row>
    <row r="24" spans="1:16" s="10" customFormat="1" ht="3" customHeight="1">
      <c r="A24" s="105"/>
      <c r="B24" s="40"/>
      <c r="C24" s="348"/>
      <c r="D24" s="40"/>
      <c r="E24" s="40"/>
      <c r="F24" s="40"/>
      <c r="G24" s="40"/>
      <c r="H24" s="40"/>
      <c r="I24" s="40"/>
      <c r="J24" s="40"/>
      <c r="K24" s="40"/>
      <c r="L24" s="40"/>
      <c r="M24" s="40"/>
      <c r="N24" s="40"/>
      <c r="O24" s="40"/>
      <c r="P24" s="40"/>
    </row>
    <row r="25" spans="1:16" s="10" customFormat="1" ht="27.75" customHeight="1">
      <c r="A25" s="105"/>
      <c r="B25" s="40"/>
      <c r="C25" s="349" t="s">
        <v>272</v>
      </c>
      <c r="D25" s="350"/>
      <c r="E25" s="350"/>
      <c r="F25" s="350"/>
      <c r="G25" s="350"/>
      <c r="H25" s="350"/>
      <c r="I25" s="350"/>
      <c r="J25" s="350"/>
      <c r="K25" s="350"/>
      <c r="L25" s="350"/>
      <c r="M25" s="350"/>
      <c r="N25" s="350"/>
      <c r="O25" s="350"/>
      <c r="P25" s="350"/>
    </row>
    <row r="26" spans="1:16" s="10" customFormat="1" ht="3" customHeight="1">
      <c r="A26" s="105"/>
      <c r="B26" s="105"/>
      <c r="C26" s="105"/>
      <c r="D26" s="105"/>
      <c r="E26" s="105"/>
      <c r="F26" s="40"/>
      <c r="G26" s="40"/>
      <c r="H26" s="40"/>
      <c r="I26" s="40"/>
      <c r="J26" s="40"/>
      <c r="K26" s="40"/>
      <c r="L26" s="40"/>
      <c r="M26" s="40"/>
      <c r="N26" s="40"/>
      <c r="O26" s="40"/>
      <c r="P26" s="40"/>
    </row>
    <row r="27" spans="1:16" s="10" customFormat="1" ht="17.25" customHeight="1">
      <c r="A27" s="105" t="s">
        <v>153</v>
      </c>
      <c r="B27" s="40"/>
      <c r="C27" s="105" t="s">
        <v>63</v>
      </c>
      <c r="D27" s="40"/>
      <c r="E27" s="40"/>
      <c r="F27" s="40"/>
      <c r="G27" s="40"/>
      <c r="H27" s="40"/>
      <c r="I27" s="40"/>
      <c r="J27" s="40"/>
      <c r="K27" s="40"/>
      <c r="L27" s="40"/>
      <c r="M27" s="40"/>
      <c r="N27" s="40"/>
      <c r="O27" s="40"/>
      <c r="P27" s="40"/>
    </row>
    <row r="28" spans="1:16" s="10" customFormat="1" ht="3" customHeight="1">
      <c r="A28" s="105"/>
      <c r="B28" s="40"/>
      <c r="C28" s="105"/>
      <c r="D28" s="40"/>
      <c r="E28" s="40"/>
      <c r="F28" s="40"/>
      <c r="G28" s="40"/>
      <c r="H28" s="40"/>
      <c r="I28" s="40"/>
      <c r="J28" s="40"/>
      <c r="K28" s="40"/>
      <c r="L28" s="40"/>
      <c r="M28" s="40"/>
      <c r="N28" s="40"/>
      <c r="O28" s="40"/>
      <c r="P28" s="40"/>
    </row>
    <row r="29" spans="1:16" s="10" customFormat="1" ht="24.75" customHeight="1">
      <c r="A29" s="105"/>
      <c r="B29" s="40"/>
      <c r="C29" s="351" t="s">
        <v>131</v>
      </c>
      <c r="D29" s="352"/>
      <c r="E29" s="352"/>
      <c r="F29" s="352"/>
      <c r="G29" s="352"/>
      <c r="H29" s="352"/>
      <c r="I29" s="352"/>
      <c r="J29" s="352"/>
      <c r="K29" s="352"/>
      <c r="L29" s="352"/>
      <c r="M29" s="352"/>
      <c r="N29" s="352"/>
      <c r="O29" s="352"/>
      <c r="P29" s="352"/>
    </row>
    <row r="30" spans="1:16" s="10" customFormat="1" ht="3" customHeight="1">
      <c r="A30" s="105"/>
      <c r="B30" s="40"/>
      <c r="C30" s="101"/>
      <c r="D30" s="101"/>
      <c r="E30" s="101"/>
      <c r="F30" s="101"/>
      <c r="G30" s="101"/>
      <c r="H30" s="101"/>
      <c r="I30" s="101"/>
      <c r="J30" s="101"/>
      <c r="K30" s="101"/>
      <c r="L30" s="101"/>
      <c r="M30" s="101"/>
      <c r="N30" s="101"/>
      <c r="O30" s="101"/>
      <c r="P30" s="101"/>
    </row>
    <row r="31" spans="1:14" s="10" customFormat="1" ht="17.25" customHeight="1">
      <c r="A31" s="105" t="s">
        <v>154</v>
      </c>
      <c r="B31" s="40"/>
      <c r="C31" s="105" t="s">
        <v>132</v>
      </c>
      <c r="D31" s="40"/>
      <c r="I31" s="40"/>
      <c r="J31" s="40"/>
      <c r="K31" s="40"/>
      <c r="L31" s="40"/>
      <c r="N31" s="40"/>
    </row>
    <row r="32" spans="9:14" s="10" customFormat="1" ht="3" customHeight="1">
      <c r="I32" s="40"/>
      <c r="J32" s="40"/>
      <c r="K32" s="40"/>
      <c r="L32" s="40"/>
      <c r="N32" s="40"/>
    </row>
    <row r="33" spans="3:16" s="10" customFormat="1" ht="25.5" customHeight="1">
      <c r="C33" s="283" t="s">
        <v>207</v>
      </c>
      <c r="D33" s="283"/>
      <c r="E33" s="283"/>
      <c r="F33" s="283"/>
      <c r="G33" s="283"/>
      <c r="H33" s="283"/>
      <c r="I33" s="283"/>
      <c r="J33" s="283"/>
      <c r="K33" s="283"/>
      <c r="L33" s="283"/>
      <c r="M33" s="283"/>
      <c r="N33" s="283"/>
      <c r="O33" s="283"/>
      <c r="P33" s="283"/>
    </row>
    <row r="34" spans="9:14" s="10" customFormat="1" ht="3" customHeight="1">
      <c r="I34" s="40"/>
      <c r="J34" s="40"/>
      <c r="K34" s="40"/>
      <c r="L34" s="40"/>
      <c r="N34" s="40"/>
    </row>
    <row r="35" spans="1:14" s="10" customFormat="1" ht="17.25" customHeight="1">
      <c r="A35" s="105" t="s">
        <v>155</v>
      </c>
      <c r="B35" s="40"/>
      <c r="C35" s="105" t="s">
        <v>57</v>
      </c>
      <c r="I35" s="40"/>
      <c r="J35" s="40"/>
      <c r="K35" s="40"/>
      <c r="L35" s="40"/>
      <c r="N35" s="40"/>
    </row>
    <row r="36" spans="9:14" s="10" customFormat="1" ht="3" customHeight="1">
      <c r="I36" s="40"/>
      <c r="J36" s="40"/>
      <c r="K36" s="40"/>
      <c r="L36" s="40"/>
      <c r="N36" s="40"/>
    </row>
    <row r="37" spans="3:16" s="10" customFormat="1" ht="24.75" customHeight="1">
      <c r="C37" s="282" t="s">
        <v>195</v>
      </c>
      <c r="D37" s="282"/>
      <c r="E37" s="282"/>
      <c r="F37" s="282"/>
      <c r="G37" s="282"/>
      <c r="H37" s="282"/>
      <c r="I37" s="282"/>
      <c r="J37" s="282"/>
      <c r="K37" s="282"/>
      <c r="L37" s="282"/>
      <c r="M37" s="282"/>
      <c r="N37" s="282"/>
      <c r="O37" s="282"/>
      <c r="P37" s="282"/>
    </row>
    <row r="68" ht="12.75">
      <c r="A68" s="121"/>
    </row>
  </sheetData>
  <sheetProtection/>
  <mergeCells count="12">
    <mergeCell ref="C17:P17"/>
    <mergeCell ref="C37:P37"/>
    <mergeCell ref="C21:P21"/>
    <mergeCell ref="C25:P25"/>
    <mergeCell ref="C29:P29"/>
    <mergeCell ref="C33:P33"/>
    <mergeCell ref="A1:P1"/>
    <mergeCell ref="A2:P2"/>
    <mergeCell ref="C15:P15"/>
    <mergeCell ref="C11:P11"/>
    <mergeCell ref="C12:P12"/>
    <mergeCell ref="C13:P13"/>
  </mergeCells>
  <printOptions/>
  <pageMargins left="1" right="0.25" top="0.5" bottom="0.34" header="0.38" footer="0.52"/>
  <pageSetup firstPageNumber="6" useFirstPageNumber="1"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74"/>
  <sheetViews>
    <sheetView showGridLines="0" zoomScalePageLayoutView="0" workbookViewId="0" topLeftCell="A1">
      <selection activeCell="K17" sqref="K1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1.4218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277" t="str">
        <f>'page 1-IS'!A1:G1</f>
        <v>BINA GOODYEAR BERHAD (18645-H)</v>
      </c>
      <c r="B1" s="277"/>
      <c r="C1" s="277"/>
      <c r="D1" s="277"/>
      <c r="E1" s="277"/>
      <c r="F1" s="277"/>
      <c r="G1" s="277"/>
      <c r="H1" s="277"/>
      <c r="I1" s="277"/>
      <c r="J1" s="277"/>
      <c r="K1" s="277"/>
      <c r="L1" s="277"/>
      <c r="M1" s="277"/>
      <c r="N1" s="41"/>
    </row>
    <row r="2" spans="1:14" s="13" customFormat="1" ht="12.75">
      <c r="A2" s="278" t="str">
        <f>'page 1-IS'!A2:G2</f>
        <v>(Incorporated in Malaysia)</v>
      </c>
      <c r="B2" s="278"/>
      <c r="C2" s="278"/>
      <c r="D2" s="278"/>
      <c r="E2" s="278"/>
      <c r="F2" s="278"/>
      <c r="G2" s="278"/>
      <c r="H2" s="278"/>
      <c r="I2" s="278"/>
      <c r="J2" s="278"/>
      <c r="K2" s="278"/>
      <c r="L2" s="278"/>
      <c r="M2" s="278"/>
      <c r="N2" s="42"/>
    </row>
    <row r="3" s="13" customFormat="1" ht="12.75"/>
    <row r="4" s="13" customFormat="1" ht="14.25">
      <c r="A4" s="43" t="str">
        <f>'page 1-IS'!A4</f>
        <v>Interim report for the financial period ended 30 September 2012</v>
      </c>
    </row>
    <row r="5" s="13" customFormat="1" ht="12.75">
      <c r="A5" s="44" t="s">
        <v>47</v>
      </c>
    </row>
    <row r="6" spans="1:13" s="30" customFormat="1" ht="12" customHeight="1">
      <c r="A6" s="36"/>
      <c r="B6" s="36"/>
      <c r="C6" s="36"/>
      <c r="D6" s="36"/>
      <c r="E6" s="45"/>
      <c r="F6" s="36"/>
      <c r="G6" s="36"/>
      <c r="H6" s="36"/>
      <c r="I6" s="36"/>
      <c r="J6" s="36"/>
      <c r="K6" s="36"/>
      <c r="L6" s="36"/>
      <c r="M6" s="36"/>
    </row>
    <row r="7" s="13" customFormat="1" ht="12.75">
      <c r="A7" s="12" t="s">
        <v>60</v>
      </c>
    </row>
    <row r="8" s="13" customFormat="1" ht="15" customHeight="1"/>
    <row r="9" spans="1:3" s="13" customFormat="1" ht="12.75">
      <c r="A9" s="12" t="s">
        <v>156</v>
      </c>
      <c r="B9" s="12"/>
      <c r="C9" s="12" t="s">
        <v>133</v>
      </c>
    </row>
    <row r="10" spans="1:13" s="13" customFormat="1" ht="3.75" customHeight="1">
      <c r="A10" s="12"/>
      <c r="B10" s="12"/>
      <c r="C10" s="12"/>
      <c r="D10" s="12"/>
      <c r="E10" s="12"/>
      <c r="G10" s="38"/>
      <c r="H10" s="38"/>
      <c r="I10" s="38"/>
      <c r="J10" s="38"/>
      <c r="K10" s="38"/>
      <c r="L10" s="38"/>
      <c r="M10" s="38"/>
    </row>
    <row r="11" spans="1:13" s="13" customFormat="1" ht="12.75" customHeight="1">
      <c r="A11" s="12"/>
      <c r="B11" s="12"/>
      <c r="C11" s="12"/>
      <c r="D11" s="12"/>
      <c r="E11" s="12"/>
      <c r="G11" s="340" t="s">
        <v>134</v>
      </c>
      <c r="H11" s="340"/>
      <c r="I11" s="339" t="s">
        <v>138</v>
      </c>
      <c r="J11" s="80"/>
      <c r="K11" s="80"/>
      <c r="L11" s="80"/>
      <c r="M11" s="38"/>
    </row>
    <row r="12" spans="1:16" s="13" customFormat="1" ht="12.75" customHeight="1">
      <c r="A12" s="12"/>
      <c r="B12" s="12"/>
      <c r="C12" s="223"/>
      <c r="D12" s="223"/>
      <c r="E12" s="223"/>
      <c r="F12" s="101"/>
      <c r="G12" s="340" t="s">
        <v>135</v>
      </c>
      <c r="H12" s="340" t="s">
        <v>137</v>
      </c>
      <c r="I12" s="339" t="s">
        <v>139</v>
      </c>
      <c r="J12" s="224"/>
      <c r="K12" s="224"/>
      <c r="L12" s="224"/>
      <c r="M12" s="227"/>
      <c r="N12" s="101"/>
      <c r="O12" s="101"/>
      <c r="P12" s="101"/>
    </row>
    <row r="13" spans="1:16" s="13" customFormat="1" ht="12.75" customHeight="1">
      <c r="A13" s="12"/>
      <c r="B13" s="12"/>
      <c r="C13" s="40" t="s">
        <v>55</v>
      </c>
      <c r="D13" s="101"/>
      <c r="E13" s="217"/>
      <c r="F13" s="217"/>
      <c r="G13" s="340" t="s">
        <v>136</v>
      </c>
      <c r="H13" s="340" t="s">
        <v>64</v>
      </c>
      <c r="I13" s="339" t="s">
        <v>140</v>
      </c>
      <c r="J13" s="224" t="s">
        <v>141</v>
      </c>
      <c r="K13" s="224" t="s">
        <v>65</v>
      </c>
      <c r="L13" s="225" t="s">
        <v>66</v>
      </c>
      <c r="M13" s="101"/>
      <c r="N13" s="101"/>
      <c r="O13" s="101"/>
      <c r="P13" s="101"/>
    </row>
    <row r="14" spans="1:12" s="13" customFormat="1" ht="3.75" customHeight="1">
      <c r="A14" s="12"/>
      <c r="B14" s="12"/>
      <c r="E14" s="30"/>
      <c r="F14" s="30"/>
      <c r="G14" s="39"/>
      <c r="I14" s="39"/>
      <c r="J14" s="39"/>
      <c r="K14" s="39"/>
      <c r="L14" s="60"/>
    </row>
    <row r="15" spans="1:12" s="13" customFormat="1" ht="12.75">
      <c r="A15" s="12"/>
      <c r="B15" s="12"/>
      <c r="C15" s="331" t="str">
        <f>'page 6-changes in Equity'!A9</f>
        <v>3 Months Ended 30 September 2012</v>
      </c>
      <c r="E15" s="30"/>
      <c r="F15" s="30"/>
      <c r="G15" s="39"/>
      <c r="I15" s="39"/>
      <c r="J15" s="39"/>
      <c r="K15" s="39"/>
      <c r="L15" s="60"/>
    </row>
    <row r="16" spans="1:12" s="13" customFormat="1" ht="4.5" customHeight="1">
      <c r="A16" s="12"/>
      <c r="B16" s="12"/>
      <c r="E16" s="30"/>
      <c r="F16" s="30"/>
      <c r="G16" s="39"/>
      <c r="I16" s="39"/>
      <c r="J16" s="39"/>
      <c r="K16" s="39"/>
      <c r="L16" s="60"/>
    </row>
    <row r="17" spans="1:12" s="13" customFormat="1" ht="12.75" customHeight="1">
      <c r="A17" s="12"/>
      <c r="B17" s="12"/>
      <c r="C17" s="13" t="s">
        <v>67</v>
      </c>
      <c r="E17" s="30"/>
      <c r="F17" s="30"/>
      <c r="G17" s="39"/>
      <c r="I17" s="39"/>
      <c r="J17" s="39"/>
      <c r="K17" s="39"/>
      <c r="L17" s="60"/>
    </row>
    <row r="18" spans="1:12" s="13" customFormat="1" ht="12.75" customHeight="1">
      <c r="A18" s="12"/>
      <c r="B18" s="12"/>
      <c r="C18" s="13" t="s">
        <v>75</v>
      </c>
      <c r="E18" s="30"/>
      <c r="F18" s="30"/>
      <c r="G18" s="209">
        <v>28527</v>
      </c>
      <c r="H18" s="209">
        <v>0</v>
      </c>
      <c r="I18" s="209">
        <v>0</v>
      </c>
      <c r="J18" s="209">
        <v>0</v>
      </c>
      <c r="K18" s="209">
        <v>0</v>
      </c>
      <c r="L18" s="209">
        <f>SUM(G18:K18)</f>
        <v>28527</v>
      </c>
    </row>
    <row r="19" spans="1:12" s="13" customFormat="1" ht="12.75" customHeight="1">
      <c r="A19" s="12"/>
      <c r="B19" s="12"/>
      <c r="C19" s="13" t="s">
        <v>76</v>
      </c>
      <c r="E19" s="30"/>
      <c r="F19" s="30"/>
      <c r="G19" s="209">
        <v>0</v>
      </c>
      <c r="H19" s="323">
        <v>0</v>
      </c>
      <c r="I19" s="324">
        <v>1359</v>
      </c>
      <c r="J19" s="324">
        <v>0</v>
      </c>
      <c r="K19" s="324">
        <v>-1359</v>
      </c>
      <c r="L19" s="209">
        <f>SUM(G19:K19)</f>
        <v>0</v>
      </c>
    </row>
    <row r="20" spans="1:16" s="13" customFormat="1" ht="12.75" customHeight="1">
      <c r="A20" s="12"/>
      <c r="B20" s="12"/>
      <c r="D20" s="13" t="s">
        <v>68</v>
      </c>
      <c r="E20" s="30"/>
      <c r="F20" s="30"/>
      <c r="G20" s="325">
        <f aca="true" t="shared" si="0" ref="G20:L20">SUM(G18:G19)</f>
        <v>28527</v>
      </c>
      <c r="H20" s="325">
        <f t="shared" si="0"/>
        <v>0</v>
      </c>
      <c r="I20" s="325">
        <f t="shared" si="0"/>
        <v>1359</v>
      </c>
      <c r="J20" s="325">
        <f t="shared" si="0"/>
        <v>0</v>
      </c>
      <c r="K20" s="325">
        <f t="shared" si="0"/>
        <v>-1359</v>
      </c>
      <c r="L20" s="325">
        <f t="shared" si="0"/>
        <v>28527</v>
      </c>
      <c r="P20" s="88"/>
    </row>
    <row r="21" spans="1:12" s="13" customFormat="1" ht="6" customHeight="1">
      <c r="A21" s="12"/>
      <c r="B21" s="12"/>
      <c r="E21" s="30"/>
      <c r="F21" s="30"/>
      <c r="G21" s="209"/>
      <c r="H21" s="321"/>
      <c r="I21" s="209"/>
      <c r="J21" s="209"/>
      <c r="K21" s="209"/>
      <c r="L21" s="209"/>
    </row>
    <row r="22" spans="1:20" s="13" customFormat="1" ht="12.75" customHeight="1">
      <c r="A22" s="12"/>
      <c r="B22" s="12"/>
      <c r="C22" s="13" t="s">
        <v>69</v>
      </c>
      <c r="E22" s="30"/>
      <c r="F22" s="30"/>
      <c r="G22" s="322"/>
      <c r="H22" s="88"/>
      <c r="I22" s="322"/>
      <c r="J22" s="322"/>
      <c r="K22" s="322"/>
      <c r="L22" s="209"/>
      <c r="Q22" s="88"/>
      <c r="R22" s="88"/>
      <c r="S22" s="88"/>
      <c r="T22" s="88"/>
    </row>
    <row r="23" spans="1:12" s="13" customFormat="1" ht="12.75" customHeight="1">
      <c r="A23" s="12"/>
      <c r="B23" s="12"/>
      <c r="C23" s="13" t="s">
        <v>142</v>
      </c>
      <c r="E23" s="30"/>
      <c r="F23" s="30"/>
      <c r="G23" s="172">
        <f>-49211-8604-30700-1999+8604+43018</f>
        <v>-38892</v>
      </c>
      <c r="H23" s="172">
        <v>-24</v>
      </c>
      <c r="I23" s="172">
        <v>160</v>
      </c>
      <c r="J23" s="172">
        <v>-21</v>
      </c>
      <c r="K23" s="172">
        <v>642</v>
      </c>
      <c r="L23" s="172">
        <f>SUM(G23:K23)</f>
        <v>-38135</v>
      </c>
    </row>
    <row r="24" spans="1:12" s="53" customFormat="1" ht="12.75" customHeight="1">
      <c r="A24" s="61"/>
      <c r="B24" s="61"/>
      <c r="C24" s="287" t="s">
        <v>210</v>
      </c>
      <c r="D24" s="287"/>
      <c r="E24" s="287"/>
      <c r="G24" s="175"/>
      <c r="H24" s="175"/>
      <c r="I24" s="175"/>
      <c r="J24" s="175"/>
      <c r="K24" s="175"/>
      <c r="L24" s="254">
        <f>'page 1-IS'!F18</f>
        <v>37</v>
      </c>
    </row>
    <row r="25" spans="1:12" s="53" customFormat="1" ht="12.75" customHeight="1">
      <c r="A25" s="61"/>
      <c r="B25" s="61"/>
      <c r="C25" s="287" t="s">
        <v>50</v>
      </c>
      <c r="D25" s="287"/>
      <c r="E25" s="287"/>
      <c r="G25" s="99"/>
      <c r="H25" s="99"/>
      <c r="I25" s="99"/>
      <c r="J25" s="99"/>
      <c r="K25" s="326"/>
      <c r="L25" s="327">
        <f>'page 1-IS'!F19</f>
        <v>-767</v>
      </c>
    </row>
    <row r="26" spans="1:12" s="53" customFormat="1" ht="8.25" customHeight="1">
      <c r="A26" s="61"/>
      <c r="B26" s="61"/>
      <c r="C26" s="40"/>
      <c r="D26" s="40"/>
      <c r="E26" s="40"/>
      <c r="G26" s="99"/>
      <c r="H26" s="99"/>
      <c r="I26" s="99"/>
      <c r="J26" s="99"/>
      <c r="K26" s="326"/>
      <c r="L26" s="328"/>
    </row>
    <row r="27" spans="1:17" s="13" customFormat="1" ht="12.75" customHeight="1">
      <c r="A27" s="12"/>
      <c r="B27" s="12"/>
      <c r="C27" s="13" t="s">
        <v>277</v>
      </c>
      <c r="G27" s="100"/>
      <c r="H27" s="100"/>
      <c r="I27" s="100"/>
      <c r="J27" s="100"/>
      <c r="K27" s="88"/>
      <c r="L27" s="211">
        <f>SUM(L23:L26)</f>
        <v>-38865</v>
      </c>
      <c r="P27" s="88" t="s">
        <v>41</v>
      </c>
      <c r="Q27" s="88" t="s">
        <v>41</v>
      </c>
    </row>
    <row r="28" spans="1:12" s="13" customFormat="1" ht="12.75" customHeight="1">
      <c r="A28" s="12"/>
      <c r="B28" s="12"/>
      <c r="C28" s="13" t="s">
        <v>18</v>
      </c>
      <c r="G28" s="100"/>
      <c r="H28" s="100"/>
      <c r="I28" s="100"/>
      <c r="J28" s="100"/>
      <c r="K28" s="88"/>
      <c r="L28" s="329">
        <f>'page 1-IS'!F23</f>
        <v>-40</v>
      </c>
    </row>
    <row r="29" spans="1:12" s="13" customFormat="1" ht="12.75" customHeight="1" thickBot="1">
      <c r="A29" s="12"/>
      <c r="B29" s="12"/>
      <c r="C29" s="13" t="s">
        <v>279</v>
      </c>
      <c r="G29" s="100"/>
      <c r="H29" s="100"/>
      <c r="I29" s="88"/>
      <c r="J29" s="100"/>
      <c r="K29" s="88"/>
      <c r="L29" s="330">
        <f>SUM(L27:L28)</f>
        <v>-38905</v>
      </c>
    </row>
    <row r="30" spans="1:12" s="13" customFormat="1" ht="12.75" customHeight="1">
      <c r="A30" s="12"/>
      <c r="B30" s="12"/>
      <c r="G30" s="100"/>
      <c r="H30" s="100"/>
      <c r="I30" s="88"/>
      <c r="J30" s="100"/>
      <c r="K30" s="88"/>
      <c r="L30" s="211"/>
    </row>
    <row r="31" spans="1:12" s="13" customFormat="1" ht="27" customHeight="1">
      <c r="A31" s="12"/>
      <c r="B31" s="12"/>
      <c r="C31" s="336" t="s">
        <v>292</v>
      </c>
      <c r="D31" s="336"/>
      <c r="E31" s="336"/>
      <c r="F31" s="336"/>
      <c r="G31" s="100"/>
      <c r="H31" s="100"/>
      <c r="I31" s="88"/>
      <c r="J31" s="100"/>
      <c r="K31" s="88"/>
      <c r="L31" s="211"/>
    </row>
    <row r="32" spans="1:12" s="13" customFormat="1" ht="25.5" customHeight="1">
      <c r="A32" s="12"/>
      <c r="B32" s="12"/>
      <c r="C32" s="281" t="s">
        <v>291</v>
      </c>
      <c r="D32" s="281"/>
      <c r="E32" s="281"/>
      <c r="F32" s="281"/>
      <c r="G32" s="88">
        <v>-43018</v>
      </c>
      <c r="H32" s="100"/>
      <c r="I32" s="88"/>
      <c r="J32" s="100"/>
      <c r="K32" s="88"/>
      <c r="L32" s="172">
        <v>-43018</v>
      </c>
    </row>
    <row r="33" spans="1:12" s="13" customFormat="1" ht="12.75" customHeight="1">
      <c r="A33" s="12"/>
      <c r="B33" s="12"/>
      <c r="C33" s="13" t="s">
        <v>290</v>
      </c>
      <c r="G33" s="88">
        <v>-8604</v>
      </c>
      <c r="H33" s="100"/>
      <c r="I33" s="88"/>
      <c r="J33" s="100"/>
      <c r="K33" s="88"/>
      <c r="L33" s="172">
        <v>-8604</v>
      </c>
    </row>
    <row r="34" spans="1:12" s="13" customFormat="1" ht="12.75" customHeight="1">
      <c r="A34" s="12"/>
      <c r="B34" s="12"/>
      <c r="G34" s="337">
        <f>G32+G33</f>
        <v>-51622</v>
      </c>
      <c r="H34" s="100"/>
      <c r="I34" s="88"/>
      <c r="J34" s="100"/>
      <c r="K34" s="88"/>
      <c r="L34" s="337">
        <f>L32+L33</f>
        <v>-51622</v>
      </c>
    </row>
    <row r="35" spans="1:12" s="13" customFormat="1" ht="12.75" customHeight="1">
      <c r="A35" s="12"/>
      <c r="B35" s="12"/>
      <c r="G35" s="100"/>
      <c r="H35" s="100"/>
      <c r="I35" s="88"/>
      <c r="J35" s="100"/>
      <c r="K35" s="88"/>
      <c r="L35" s="211"/>
    </row>
    <row r="36" spans="1:12" s="13" customFormat="1" ht="12.75" customHeight="1" thickBot="1">
      <c r="A36" s="12"/>
      <c r="B36" s="12"/>
      <c r="C36" s="13" t="s">
        <v>293</v>
      </c>
      <c r="G36" s="100"/>
      <c r="H36" s="100"/>
      <c r="I36" s="88"/>
      <c r="J36" s="100"/>
      <c r="K36" s="88"/>
      <c r="L36" s="338">
        <f>L29+L34</f>
        <v>-90527</v>
      </c>
    </row>
    <row r="37" spans="1:12" s="13" customFormat="1" ht="12.75" customHeight="1">
      <c r="A37" s="12"/>
      <c r="B37" s="12"/>
      <c r="G37" s="100"/>
      <c r="H37" s="100"/>
      <c r="I37" s="88"/>
      <c r="J37" s="100"/>
      <c r="K37" s="88"/>
      <c r="L37" s="211"/>
    </row>
    <row r="38" spans="1:12" s="13" customFormat="1" ht="6.75" customHeight="1">
      <c r="A38" s="12"/>
      <c r="B38" s="12"/>
      <c r="G38" s="100"/>
      <c r="H38" s="100"/>
      <c r="I38" s="100"/>
      <c r="J38" s="100"/>
      <c r="K38" s="88"/>
      <c r="L38" s="211"/>
    </row>
    <row r="39" spans="1:12" s="13" customFormat="1" ht="1.5" customHeight="1">
      <c r="A39" s="12"/>
      <c r="B39" s="12"/>
      <c r="C39" s="12"/>
      <c r="G39" s="88"/>
      <c r="H39" s="88"/>
      <c r="I39" s="88"/>
      <c r="J39" s="88"/>
      <c r="K39" s="88"/>
      <c r="L39" s="88"/>
    </row>
    <row r="40" spans="1:12" s="13" customFormat="1" ht="12.75" customHeight="1">
      <c r="A40" s="12"/>
      <c r="B40" s="131"/>
      <c r="C40" s="123" t="s">
        <v>55</v>
      </c>
      <c r="D40" s="123"/>
      <c r="E40" s="123"/>
      <c r="F40" s="123"/>
      <c r="G40" s="132"/>
      <c r="H40" s="132"/>
      <c r="I40" s="132"/>
      <c r="J40" s="132"/>
      <c r="K40" s="132"/>
      <c r="L40" s="132"/>
    </row>
    <row r="41" spans="1:12" s="13" customFormat="1" ht="12.75" customHeight="1">
      <c r="A41" s="12"/>
      <c r="B41" s="131"/>
      <c r="C41" s="220" t="s">
        <v>256</v>
      </c>
      <c r="D41" s="123"/>
      <c r="E41" s="110"/>
      <c r="F41" s="110"/>
      <c r="G41" s="133"/>
      <c r="H41" s="132"/>
      <c r="I41" s="133"/>
      <c r="J41" s="133"/>
      <c r="K41" s="133"/>
      <c r="L41" s="135"/>
    </row>
    <row r="42" spans="1:15" s="13" customFormat="1" ht="4.5" customHeight="1">
      <c r="A42" s="12"/>
      <c r="B42" s="131"/>
      <c r="C42" s="123"/>
      <c r="D42" s="123"/>
      <c r="E42" s="110"/>
      <c r="F42" s="110"/>
      <c r="G42" s="133"/>
      <c r="H42" s="132"/>
      <c r="I42" s="133"/>
      <c r="J42" s="133"/>
      <c r="K42" s="133"/>
      <c r="L42" s="135"/>
      <c r="M42" s="123"/>
      <c r="N42" s="123"/>
      <c r="O42" s="123"/>
    </row>
    <row r="43" spans="2:15" s="13" customFormat="1" ht="12.75" customHeight="1">
      <c r="B43" s="123"/>
      <c r="C43" s="123" t="s">
        <v>67</v>
      </c>
      <c r="D43" s="123"/>
      <c r="E43" s="110"/>
      <c r="F43" s="110"/>
      <c r="G43" s="169"/>
      <c r="H43" s="123"/>
      <c r="I43" s="170"/>
      <c r="J43" s="170"/>
      <c r="K43" s="170"/>
      <c r="L43" s="171"/>
      <c r="M43" s="123"/>
      <c r="N43" s="123"/>
      <c r="O43" s="123"/>
    </row>
    <row r="44" spans="2:15" s="13" customFormat="1" ht="12.75" customHeight="1">
      <c r="B44" s="123"/>
      <c r="C44" s="123" t="s">
        <v>75</v>
      </c>
      <c r="D44" s="123"/>
      <c r="E44" s="110"/>
      <c r="F44" s="110"/>
      <c r="G44" s="172">
        <v>30300</v>
      </c>
      <c r="H44" s="172">
        <v>0</v>
      </c>
      <c r="I44" s="172">
        <v>0</v>
      </c>
      <c r="J44" s="172">
        <v>0</v>
      </c>
      <c r="K44" s="172">
        <v>0</v>
      </c>
      <c r="L44" s="172">
        <f>SUM(G44:K44)</f>
        <v>30300</v>
      </c>
      <c r="M44" s="123"/>
      <c r="N44" s="123"/>
      <c r="O44" s="123"/>
    </row>
    <row r="45" spans="2:15" s="13" customFormat="1" ht="12.75" customHeight="1">
      <c r="B45" s="123"/>
      <c r="C45" s="123" t="s">
        <v>76</v>
      </c>
      <c r="D45" s="123"/>
      <c r="E45" s="110"/>
      <c r="F45" s="110"/>
      <c r="G45" s="172">
        <v>0</v>
      </c>
      <c r="H45" s="252">
        <v>0</v>
      </c>
      <c r="I45" s="253">
        <v>2177</v>
      </c>
      <c r="J45" s="253">
        <v>0</v>
      </c>
      <c r="K45" s="253">
        <v>-2177</v>
      </c>
      <c r="L45" s="172">
        <f>SUM(G45:K45)</f>
        <v>0</v>
      </c>
      <c r="M45" s="123"/>
      <c r="N45" s="123"/>
      <c r="O45" s="123"/>
    </row>
    <row r="46" spans="2:16" s="13" customFormat="1" ht="12.75" customHeight="1">
      <c r="B46" s="123"/>
      <c r="C46" s="123"/>
      <c r="D46" s="123" t="s">
        <v>68</v>
      </c>
      <c r="E46" s="110"/>
      <c r="F46" s="110"/>
      <c r="G46" s="173">
        <f aca="true" t="shared" si="1" ref="G46:L46">SUM(G44:G45)</f>
        <v>30300</v>
      </c>
      <c r="H46" s="173">
        <f t="shared" si="1"/>
        <v>0</v>
      </c>
      <c r="I46" s="173">
        <f t="shared" si="1"/>
        <v>2177</v>
      </c>
      <c r="J46" s="173">
        <f t="shared" si="1"/>
        <v>0</v>
      </c>
      <c r="K46" s="173">
        <f t="shared" si="1"/>
        <v>-2177</v>
      </c>
      <c r="L46" s="173">
        <f t="shared" si="1"/>
        <v>30300</v>
      </c>
      <c r="M46" s="123"/>
      <c r="N46" s="123"/>
      <c r="O46" s="123"/>
      <c r="P46" s="88"/>
    </row>
    <row r="47" spans="3:15" s="13" customFormat="1" ht="6" customHeight="1">
      <c r="C47" s="123"/>
      <c r="D47" s="123"/>
      <c r="E47" s="110"/>
      <c r="F47" s="110"/>
      <c r="G47" s="172"/>
      <c r="H47" s="178"/>
      <c r="I47" s="172"/>
      <c r="J47" s="172"/>
      <c r="K47" s="172"/>
      <c r="L47" s="172"/>
      <c r="M47" s="123"/>
      <c r="N47" s="123"/>
      <c r="O47" s="123"/>
    </row>
    <row r="48" spans="3:15" s="13" customFormat="1" ht="12.75" customHeight="1">
      <c r="C48" s="123" t="s">
        <v>69</v>
      </c>
      <c r="D48" s="123"/>
      <c r="E48" s="110"/>
      <c r="F48" s="110"/>
      <c r="G48" s="169"/>
      <c r="H48" s="132"/>
      <c r="I48" s="169"/>
      <c r="J48" s="169"/>
      <c r="K48" s="169"/>
      <c r="L48" s="172"/>
      <c r="M48" s="123"/>
      <c r="N48" s="123"/>
      <c r="O48" s="123"/>
    </row>
    <row r="49" spans="3:12" s="13" customFormat="1" ht="12.75" customHeight="1">
      <c r="C49" s="13" t="s">
        <v>142</v>
      </c>
      <c r="E49" s="30"/>
      <c r="F49" s="30"/>
      <c r="G49" s="209">
        <v>-1772</v>
      </c>
      <c r="H49" s="209">
        <v>-33</v>
      </c>
      <c r="I49" s="209">
        <v>706</v>
      </c>
      <c r="J49" s="209">
        <v>0</v>
      </c>
      <c r="K49" s="209">
        <v>0</v>
      </c>
      <c r="L49" s="209">
        <f>SUM(G49:K49)</f>
        <v>-1099</v>
      </c>
    </row>
    <row r="50" spans="3:15" s="53" customFormat="1" ht="12.75" customHeight="1">
      <c r="C50" s="284" t="s">
        <v>210</v>
      </c>
      <c r="D50" s="284"/>
      <c r="E50" s="284"/>
      <c r="F50" s="174"/>
      <c r="G50" s="175"/>
      <c r="H50" s="175"/>
      <c r="I50" s="175"/>
      <c r="J50" s="175"/>
      <c r="K50" s="175"/>
      <c r="L50" s="254">
        <v>86</v>
      </c>
      <c r="M50" s="174"/>
      <c r="N50" s="174"/>
      <c r="O50" s="174"/>
    </row>
    <row r="51" spans="3:15" s="53" customFormat="1" ht="12.75" customHeight="1">
      <c r="C51" s="284" t="s">
        <v>50</v>
      </c>
      <c r="D51" s="284"/>
      <c r="E51" s="284"/>
      <c r="F51" s="174"/>
      <c r="G51" s="175"/>
      <c r="H51" s="175"/>
      <c r="I51" s="175"/>
      <c r="J51" s="175"/>
      <c r="K51" s="175"/>
      <c r="L51" s="254">
        <v>-445</v>
      </c>
      <c r="M51" s="174"/>
      <c r="N51" s="174"/>
      <c r="O51" s="174"/>
    </row>
    <row r="52" spans="3:15" s="53" customFormat="1" ht="15" customHeight="1">
      <c r="C52" s="185" t="s">
        <v>230</v>
      </c>
      <c r="D52" s="176"/>
      <c r="E52" s="176"/>
      <c r="F52" s="174"/>
      <c r="G52" s="175"/>
      <c r="H52" s="175"/>
      <c r="I52" s="175"/>
      <c r="J52" s="175"/>
      <c r="K52" s="175"/>
      <c r="L52" s="255">
        <v>0</v>
      </c>
      <c r="M52" s="174"/>
      <c r="N52" s="174"/>
      <c r="O52" s="174"/>
    </row>
    <row r="53" spans="3:17" s="13" customFormat="1" ht="12.75" customHeight="1">
      <c r="C53" s="123" t="s">
        <v>277</v>
      </c>
      <c r="D53" s="123"/>
      <c r="E53" s="123"/>
      <c r="F53" s="123"/>
      <c r="G53" s="132"/>
      <c r="H53" s="132"/>
      <c r="I53" s="132"/>
      <c r="J53" s="132"/>
      <c r="K53" s="132"/>
      <c r="L53" s="118">
        <f>SUM(L49:L52)</f>
        <v>-1458</v>
      </c>
      <c r="Q53" s="88"/>
    </row>
    <row r="54" spans="3:12" s="13" customFormat="1" ht="12.75" customHeight="1">
      <c r="C54" s="123" t="s">
        <v>18</v>
      </c>
      <c r="D54" s="123"/>
      <c r="E54" s="123"/>
      <c r="F54" s="123"/>
      <c r="G54" s="132"/>
      <c r="H54" s="132"/>
      <c r="I54" s="132"/>
      <c r="J54" s="132"/>
      <c r="K54" s="132"/>
      <c r="L54" s="256">
        <v>-173</v>
      </c>
    </row>
    <row r="55" spans="1:12" s="13" customFormat="1" ht="12.75" customHeight="1" thickBot="1">
      <c r="A55" s="12"/>
      <c r="B55" s="12"/>
      <c r="C55" s="123" t="s">
        <v>279</v>
      </c>
      <c r="D55" s="123"/>
      <c r="E55" s="123"/>
      <c r="F55" s="123"/>
      <c r="G55" s="177"/>
      <c r="H55" s="177"/>
      <c r="I55" s="132"/>
      <c r="J55" s="177"/>
      <c r="K55" s="177"/>
      <c r="L55" s="149">
        <f>+L53+L54</f>
        <v>-1631</v>
      </c>
    </row>
    <row r="56" spans="1:12" s="13" customFormat="1" ht="5.25" customHeight="1">
      <c r="A56" s="12"/>
      <c r="B56" s="12"/>
      <c r="E56" s="30"/>
      <c r="F56" s="30"/>
      <c r="G56" s="65"/>
      <c r="I56" s="65"/>
      <c r="J56" s="65"/>
      <c r="K56" s="65"/>
      <c r="L56" s="64"/>
    </row>
    <row r="57" spans="1:12" s="13" customFormat="1" ht="4.5" customHeight="1">
      <c r="A57" s="12"/>
      <c r="B57" s="12"/>
      <c r="E57" s="30"/>
      <c r="F57" s="30"/>
      <c r="G57" s="39"/>
      <c r="I57" s="39"/>
      <c r="J57" s="39"/>
      <c r="K57" s="39"/>
      <c r="L57" s="60"/>
    </row>
    <row r="58" spans="1:12" s="13" customFormat="1" ht="27.75" customHeight="1">
      <c r="A58" s="12"/>
      <c r="B58" s="12"/>
      <c r="C58" s="285"/>
      <c r="D58" s="286"/>
      <c r="E58" s="286"/>
      <c r="F58" s="286"/>
      <c r="G58" s="286"/>
      <c r="H58" s="286"/>
      <c r="I58" s="286"/>
      <c r="J58" s="286"/>
      <c r="K58" s="286"/>
      <c r="L58" s="286"/>
    </row>
    <row r="59" spans="1:12" s="13" customFormat="1" ht="13.5" customHeight="1">
      <c r="A59" s="12"/>
      <c r="B59" s="12"/>
      <c r="E59" s="30"/>
      <c r="F59" s="30"/>
      <c r="G59" s="39"/>
      <c r="I59" s="39"/>
      <c r="J59" s="39"/>
      <c r="K59" s="39"/>
      <c r="L59" s="60"/>
    </row>
    <row r="60" ht="12.75">
      <c r="A60" s="1" t="s">
        <v>41</v>
      </c>
    </row>
    <row r="74" ht="12.75">
      <c r="A74" s="121"/>
    </row>
  </sheetData>
  <sheetProtection/>
  <mergeCells count="9">
    <mergeCell ref="A1:M1"/>
    <mergeCell ref="A2:M2"/>
    <mergeCell ref="C51:E51"/>
    <mergeCell ref="C58:L58"/>
    <mergeCell ref="C50:E50"/>
    <mergeCell ref="C24:E24"/>
    <mergeCell ref="C25:E25"/>
    <mergeCell ref="C31:F31"/>
    <mergeCell ref="C32:F32"/>
  </mergeCells>
  <printOptions/>
  <pageMargins left="0.9448818897637796" right="0.2362204724409449" top="0.5905511811023623" bottom="0.7480314960629921" header="0.3937007874015748" footer="0.7874015748031497"/>
  <pageSetup fitToHeight="1" fitToWidth="1" horizontalDpi="600" verticalDpi="600" orientation="portrait" scale="92" r:id="rId1"/>
  <headerFooter alignWithMargins="0">
    <oddFooter>&amp;C&amp;"Times New Roman,Italic"&amp;8Page 8
</oddFooter>
  </headerFooter>
</worksheet>
</file>

<file path=xl/worksheets/sheet9.xml><?xml version="1.0" encoding="utf-8"?>
<worksheet xmlns="http://schemas.openxmlformats.org/spreadsheetml/2006/main" xmlns:r="http://schemas.openxmlformats.org/officeDocument/2006/relationships">
  <dimension ref="A1:S64"/>
  <sheetViews>
    <sheetView showGridLines="0" zoomScalePageLayoutView="0" workbookViewId="0" topLeftCell="A1">
      <selection activeCell="T17" sqref="T17"/>
    </sheetView>
  </sheetViews>
  <sheetFormatPr defaultColWidth="9.140625" defaultRowHeight="12.75"/>
  <cols>
    <col min="1" max="1" width="2.8515625" style="123" customWidth="1"/>
    <col min="2" max="2" width="2.8515625" style="123" bestFit="1" customWidth="1"/>
    <col min="3" max="3" width="4.00390625" style="123" customWidth="1"/>
    <col min="4" max="4" width="3.8515625" style="123" customWidth="1"/>
    <col min="5" max="5" width="12.7109375" style="123" customWidth="1"/>
    <col min="6" max="6" width="0.9921875" style="123" customWidth="1"/>
    <col min="7" max="7" width="2.8515625" style="123" customWidth="1"/>
    <col min="8" max="8" width="9.421875" style="123" customWidth="1"/>
    <col min="9" max="9" width="0.9921875" style="123" customWidth="1"/>
    <col min="10" max="10" width="11.57421875" style="123" customWidth="1"/>
    <col min="11" max="11" width="1.57421875" style="123" customWidth="1"/>
    <col min="12" max="12" width="13.28125" style="123" customWidth="1"/>
    <col min="13" max="13" width="0.9921875" style="123" customWidth="1"/>
    <col min="14" max="14" width="15.28125" style="123" customWidth="1"/>
    <col min="15" max="15" width="0.9921875" style="123" customWidth="1"/>
    <col min="16" max="16" width="13.421875" style="183" customWidth="1"/>
    <col min="17" max="17" width="11.28125" style="123" hidden="1" customWidth="1"/>
    <col min="18" max="18" width="1.28515625" style="123" customWidth="1"/>
    <col min="19" max="16384" width="9.140625" style="123" customWidth="1"/>
  </cols>
  <sheetData>
    <row r="1" spans="1:17" ht="18.75">
      <c r="A1" s="273" t="str">
        <f>'page 1-IS'!A1:G1</f>
        <v>BINA GOODYEAR BERHAD (18645-H)</v>
      </c>
      <c r="B1" s="273"/>
      <c r="C1" s="273"/>
      <c r="D1" s="273"/>
      <c r="E1" s="273"/>
      <c r="F1" s="273"/>
      <c r="G1" s="273"/>
      <c r="H1" s="273"/>
      <c r="I1" s="273"/>
      <c r="J1" s="273"/>
      <c r="K1" s="273"/>
      <c r="L1" s="273"/>
      <c r="M1" s="273"/>
      <c r="N1" s="273"/>
      <c r="O1" s="273"/>
      <c r="P1" s="273"/>
      <c r="Q1" s="109"/>
    </row>
    <row r="2" spans="1:17" ht="12.75">
      <c r="A2" s="275" t="str">
        <f>'page 1-IS'!A2:G2</f>
        <v>(Incorporated in Malaysia)</v>
      </c>
      <c r="B2" s="275"/>
      <c r="C2" s="275"/>
      <c r="D2" s="275"/>
      <c r="E2" s="275"/>
      <c r="F2" s="275"/>
      <c r="G2" s="275"/>
      <c r="H2" s="275"/>
      <c r="I2" s="275"/>
      <c r="J2" s="275"/>
      <c r="K2" s="275"/>
      <c r="L2" s="275"/>
      <c r="M2" s="275"/>
      <c r="N2" s="275"/>
      <c r="O2" s="275"/>
      <c r="P2" s="275"/>
      <c r="Q2" s="111"/>
    </row>
    <row r="4" ht="14.25">
      <c r="A4" s="139" t="str">
        <f>'page 1-IS'!A4</f>
        <v>Interim report for the financial period ended 30 September 2012</v>
      </c>
    </row>
    <row r="5" ht="12.75">
      <c r="A5" s="140" t="s">
        <v>47</v>
      </c>
    </row>
    <row r="6" spans="1:16" s="110" customFormat="1" ht="12.75">
      <c r="A6" s="117"/>
      <c r="B6" s="117"/>
      <c r="C6" s="117"/>
      <c r="D6" s="117"/>
      <c r="E6" s="141"/>
      <c r="F6" s="117"/>
      <c r="G6" s="117"/>
      <c r="H6" s="117"/>
      <c r="I6" s="117"/>
      <c r="J6" s="117"/>
      <c r="K6" s="117"/>
      <c r="L6" s="117"/>
      <c r="M6" s="117"/>
      <c r="N6" s="117"/>
      <c r="O6" s="117"/>
      <c r="P6" s="169"/>
    </row>
    <row r="7" ht="12.75">
      <c r="A7" s="131" t="s">
        <v>60</v>
      </c>
    </row>
    <row r="9" spans="1:3" ht="12.75">
      <c r="A9" s="131" t="s">
        <v>157</v>
      </c>
      <c r="B9" s="131"/>
      <c r="C9" s="131" t="s">
        <v>58</v>
      </c>
    </row>
    <row r="10" spans="1:3" ht="3" customHeight="1">
      <c r="A10" s="131"/>
      <c r="B10" s="131"/>
      <c r="C10" s="131"/>
    </row>
    <row r="11" spans="1:16" ht="27.75" customHeight="1">
      <c r="A11" s="131"/>
      <c r="B11" s="131"/>
      <c r="C11" s="282" t="s">
        <v>147</v>
      </c>
      <c r="D11" s="282"/>
      <c r="E11" s="282"/>
      <c r="F11" s="282"/>
      <c r="G11" s="282"/>
      <c r="H11" s="282"/>
      <c r="I11" s="282"/>
      <c r="J11" s="282"/>
      <c r="K11" s="282"/>
      <c r="L11" s="282"/>
      <c r="M11" s="282"/>
      <c r="N11" s="282"/>
      <c r="O11" s="282"/>
      <c r="P11" s="282"/>
    </row>
    <row r="12" spans="3:16" ht="3" customHeight="1">
      <c r="C12" s="143"/>
      <c r="D12" s="143"/>
      <c r="E12" s="143"/>
      <c r="F12" s="143"/>
      <c r="G12" s="143"/>
      <c r="H12" s="143"/>
      <c r="I12" s="143"/>
      <c r="J12" s="143"/>
      <c r="K12" s="143"/>
      <c r="L12" s="143"/>
      <c r="M12" s="143"/>
      <c r="N12" s="143"/>
      <c r="O12" s="143"/>
      <c r="P12" s="226"/>
    </row>
    <row r="13" spans="1:17" s="131" customFormat="1" ht="12.75">
      <c r="A13" s="131" t="s">
        <v>158</v>
      </c>
      <c r="C13" s="288" t="s">
        <v>194</v>
      </c>
      <c r="D13" s="289"/>
      <c r="E13" s="289"/>
      <c r="F13" s="289"/>
      <c r="G13" s="289"/>
      <c r="H13" s="289"/>
      <c r="I13" s="289"/>
      <c r="J13" s="289"/>
      <c r="K13" s="289"/>
      <c r="L13" s="289"/>
      <c r="M13" s="289"/>
      <c r="N13" s="289"/>
      <c r="O13" s="289"/>
      <c r="P13" s="289"/>
      <c r="Q13" s="158"/>
    </row>
    <row r="14" spans="3:16" ht="3" customHeight="1">
      <c r="C14" s="13"/>
      <c r="D14" s="13"/>
      <c r="E14" s="13"/>
      <c r="F14" s="13"/>
      <c r="G14" s="13"/>
      <c r="H14" s="13"/>
      <c r="I14" s="13"/>
      <c r="J14" s="13"/>
      <c r="K14" s="13"/>
      <c r="L14" s="13"/>
      <c r="M14" s="13"/>
      <c r="N14" s="13"/>
      <c r="O14" s="13"/>
      <c r="P14" s="219"/>
    </row>
    <row r="15" spans="1:16" ht="51" customHeight="1">
      <c r="A15" s="131"/>
      <c r="B15" s="131"/>
      <c r="C15" s="280" t="s">
        <v>294</v>
      </c>
      <c r="D15" s="280"/>
      <c r="E15" s="280"/>
      <c r="F15" s="280"/>
      <c r="G15" s="280"/>
      <c r="H15" s="280"/>
      <c r="I15" s="280"/>
      <c r="J15" s="280"/>
      <c r="K15" s="280"/>
      <c r="L15" s="280"/>
      <c r="M15" s="280"/>
      <c r="N15" s="280"/>
      <c r="O15" s="280"/>
      <c r="P15" s="280"/>
    </row>
    <row r="16" ht="5.25" customHeight="1"/>
    <row r="17" spans="1:7" ht="12.75">
      <c r="A17" s="131" t="s">
        <v>159</v>
      </c>
      <c r="B17" s="131"/>
      <c r="C17" s="131" t="s">
        <v>29</v>
      </c>
      <c r="D17" s="131"/>
      <c r="E17" s="131"/>
      <c r="F17" s="131"/>
      <c r="G17" s="131"/>
    </row>
    <row r="18" spans="1:7" ht="3" customHeight="1">
      <c r="A18" s="131"/>
      <c r="B18" s="131"/>
      <c r="C18" s="131"/>
      <c r="D18" s="131"/>
      <c r="E18" s="131"/>
      <c r="F18" s="131"/>
      <c r="G18" s="131"/>
    </row>
    <row r="19" spans="1:16" ht="19.5" customHeight="1">
      <c r="A19" s="131"/>
      <c r="B19" s="131"/>
      <c r="C19" s="280" t="s">
        <v>208</v>
      </c>
      <c r="D19" s="280"/>
      <c r="E19" s="280"/>
      <c r="F19" s="280"/>
      <c r="G19" s="280"/>
      <c r="H19" s="280"/>
      <c r="I19" s="280"/>
      <c r="J19" s="280"/>
      <c r="K19" s="280"/>
      <c r="L19" s="280"/>
      <c r="M19" s="280"/>
      <c r="N19" s="280"/>
      <c r="O19" s="280"/>
      <c r="P19" s="280"/>
    </row>
    <row r="20" spans="3:16" ht="3" customHeight="1">
      <c r="C20" s="182"/>
      <c r="D20" s="182"/>
      <c r="E20" s="182"/>
      <c r="F20" s="182"/>
      <c r="G20" s="182"/>
      <c r="H20" s="182"/>
      <c r="I20" s="182"/>
      <c r="J20" s="182"/>
      <c r="K20" s="182"/>
      <c r="L20" s="182"/>
      <c r="M20" s="182"/>
      <c r="N20" s="182"/>
      <c r="O20" s="182"/>
      <c r="P20" s="184"/>
    </row>
    <row r="21" spans="1:16" ht="12.75">
      <c r="A21" s="131" t="s">
        <v>160</v>
      </c>
      <c r="B21" s="131"/>
      <c r="C21" s="12" t="s">
        <v>37</v>
      </c>
      <c r="D21" s="12"/>
      <c r="E21" s="12"/>
      <c r="F21" s="13"/>
      <c r="G21" s="13"/>
      <c r="H21" s="13" t="s">
        <v>41</v>
      </c>
      <c r="I21" s="13"/>
      <c r="J21" s="13"/>
      <c r="K21" s="13"/>
      <c r="L21" s="13"/>
      <c r="M21" s="13"/>
      <c r="N21" s="13"/>
      <c r="O21" s="13"/>
      <c r="P21" s="341"/>
    </row>
    <row r="22" spans="3:19" ht="3" customHeight="1">
      <c r="C22" s="13"/>
      <c r="D22" s="13"/>
      <c r="E22" s="13"/>
      <c r="F22" s="13"/>
      <c r="G22" s="13"/>
      <c r="H22" s="13"/>
      <c r="I22" s="13"/>
      <c r="J22" s="13"/>
      <c r="K22" s="13"/>
      <c r="L22" s="13"/>
      <c r="M22" s="13"/>
      <c r="N22" s="13"/>
      <c r="O22" s="13"/>
      <c r="P22" s="341"/>
      <c r="S22" s="131"/>
    </row>
    <row r="23" spans="3:16" ht="18" customHeight="1">
      <c r="C23" s="290" t="s">
        <v>251</v>
      </c>
      <c r="D23" s="290"/>
      <c r="E23" s="290"/>
      <c r="F23" s="290"/>
      <c r="G23" s="290"/>
      <c r="H23" s="290"/>
      <c r="I23" s="290"/>
      <c r="J23" s="290"/>
      <c r="K23" s="290"/>
      <c r="L23" s="290"/>
      <c r="M23" s="290"/>
      <c r="N23" s="290"/>
      <c r="O23" s="290"/>
      <c r="P23" s="290"/>
    </row>
    <row r="24" spans="1:16" s="185" customFormat="1" ht="3" customHeight="1">
      <c r="A24" s="185" t="s">
        <v>41</v>
      </c>
      <c r="C24" s="214"/>
      <c r="D24" s="214"/>
      <c r="E24" s="214"/>
      <c r="F24" s="214"/>
      <c r="G24" s="214"/>
      <c r="H24" s="214"/>
      <c r="I24" s="214"/>
      <c r="J24" s="214"/>
      <c r="K24" s="214"/>
      <c r="L24" s="214"/>
      <c r="M24" s="214"/>
      <c r="N24" s="214"/>
      <c r="O24" s="214"/>
      <c r="P24" s="214"/>
    </row>
    <row r="25" spans="3:16" s="185" customFormat="1" ht="15" customHeight="1">
      <c r="C25" s="342" t="s">
        <v>184</v>
      </c>
      <c r="D25" s="214"/>
      <c r="E25" s="214"/>
      <c r="F25" s="214"/>
      <c r="G25" s="214"/>
      <c r="H25" s="214"/>
      <c r="I25" s="214"/>
      <c r="J25" s="214"/>
      <c r="K25" s="214"/>
      <c r="L25" s="214"/>
      <c r="M25" s="214"/>
      <c r="N25" s="214"/>
      <c r="O25" s="214"/>
      <c r="P25" s="343" t="s">
        <v>19</v>
      </c>
    </row>
    <row r="26" spans="3:16" s="185" customFormat="1" ht="30" customHeight="1">
      <c r="C26" s="290" t="s">
        <v>186</v>
      </c>
      <c r="D26" s="290"/>
      <c r="E26" s="290"/>
      <c r="F26" s="290"/>
      <c r="G26" s="290"/>
      <c r="H26" s="290"/>
      <c r="I26" s="290"/>
      <c r="J26" s="290"/>
      <c r="K26" s="290"/>
      <c r="L26" s="290"/>
      <c r="M26" s="290"/>
      <c r="N26" s="290"/>
      <c r="O26" s="214"/>
      <c r="P26" s="343"/>
    </row>
    <row r="27" spans="3:19" s="185" customFormat="1" ht="12.75">
      <c r="C27" s="344" t="s">
        <v>252</v>
      </c>
      <c r="D27" s="345"/>
      <c r="E27" s="345"/>
      <c r="F27" s="345"/>
      <c r="G27" s="345"/>
      <c r="H27" s="345"/>
      <c r="I27" s="345"/>
      <c r="J27" s="345"/>
      <c r="K27" s="345"/>
      <c r="L27" s="345"/>
      <c r="M27" s="345"/>
      <c r="N27" s="345"/>
      <c r="O27" s="214"/>
      <c r="P27" s="343">
        <v>37821</v>
      </c>
      <c r="Q27" s="216"/>
      <c r="R27" s="214"/>
      <c r="S27" s="186"/>
    </row>
    <row r="28" spans="3:17" s="214" customFormat="1" ht="12.75">
      <c r="C28" s="344" t="s">
        <v>254</v>
      </c>
      <c r="D28" s="345"/>
      <c r="E28" s="345"/>
      <c r="F28" s="345"/>
      <c r="G28" s="345"/>
      <c r="H28" s="345"/>
      <c r="I28" s="345"/>
      <c r="J28" s="345"/>
      <c r="K28" s="345"/>
      <c r="L28" s="345"/>
      <c r="M28" s="345"/>
      <c r="N28" s="345"/>
      <c r="P28" s="343">
        <v>0</v>
      </c>
      <c r="Q28" s="216"/>
    </row>
    <row r="29" spans="3:18" s="185" customFormat="1" ht="13.5" thickBot="1">
      <c r="C29" s="344" t="s">
        <v>253</v>
      </c>
      <c r="D29" s="345"/>
      <c r="E29" s="345"/>
      <c r="F29" s="345"/>
      <c r="G29" s="345"/>
      <c r="H29" s="345"/>
      <c r="I29" s="345"/>
      <c r="J29" s="345"/>
      <c r="K29" s="345"/>
      <c r="L29" s="345"/>
      <c r="M29" s="345"/>
      <c r="N29" s="345"/>
      <c r="O29" s="214"/>
      <c r="P29" s="354">
        <f>+P27+P28</f>
        <v>37821</v>
      </c>
      <c r="Q29" s="216"/>
      <c r="R29" s="214"/>
    </row>
    <row r="30" spans="3:18" s="185" customFormat="1" ht="3" customHeight="1">
      <c r="C30" s="344"/>
      <c r="D30" s="345"/>
      <c r="E30" s="345"/>
      <c r="F30" s="345"/>
      <c r="G30" s="345"/>
      <c r="H30" s="345"/>
      <c r="I30" s="345"/>
      <c r="J30" s="345"/>
      <c r="K30" s="345"/>
      <c r="L30" s="345"/>
      <c r="M30" s="345"/>
      <c r="N30" s="345"/>
      <c r="O30" s="214"/>
      <c r="P30" s="343"/>
      <c r="Q30" s="216"/>
      <c r="R30" s="214"/>
    </row>
    <row r="31" spans="3:18" s="185" customFormat="1" ht="12.75">
      <c r="C31" s="346" t="s">
        <v>185</v>
      </c>
      <c r="D31" s="345"/>
      <c r="E31" s="345"/>
      <c r="F31" s="345"/>
      <c r="G31" s="345"/>
      <c r="H31" s="345"/>
      <c r="I31" s="345"/>
      <c r="J31" s="345"/>
      <c r="K31" s="345"/>
      <c r="L31" s="345"/>
      <c r="M31" s="345"/>
      <c r="N31" s="345"/>
      <c r="O31" s="214"/>
      <c r="P31" s="343" t="s">
        <v>19</v>
      </c>
      <c r="Q31" s="216"/>
      <c r="R31" s="214"/>
    </row>
    <row r="32" spans="3:18" s="185" customFormat="1" ht="3" customHeight="1">
      <c r="C32" s="347"/>
      <c r="D32" s="347"/>
      <c r="E32" s="347"/>
      <c r="F32" s="347"/>
      <c r="G32" s="347"/>
      <c r="H32" s="347"/>
      <c r="I32" s="347"/>
      <c r="J32" s="347"/>
      <c r="K32" s="347"/>
      <c r="L32" s="347"/>
      <c r="M32" s="347"/>
      <c r="N32" s="347"/>
      <c r="O32" s="214"/>
      <c r="P32" s="343"/>
      <c r="Q32" s="216"/>
      <c r="R32" s="214"/>
    </row>
    <row r="33" spans="3:18" s="185" customFormat="1" ht="30" customHeight="1">
      <c r="C33" s="290" t="s">
        <v>187</v>
      </c>
      <c r="D33" s="290"/>
      <c r="E33" s="290"/>
      <c r="F33" s="290"/>
      <c r="G33" s="290"/>
      <c r="H33" s="290"/>
      <c r="I33" s="290"/>
      <c r="J33" s="290"/>
      <c r="K33" s="290"/>
      <c r="L33" s="290"/>
      <c r="M33" s="290"/>
      <c r="N33" s="290"/>
      <c r="O33" s="214"/>
      <c r="P33" s="343"/>
      <c r="Q33" s="216"/>
      <c r="R33" s="214"/>
    </row>
    <row r="34" spans="3:18" s="185" customFormat="1" ht="12.75" customHeight="1">
      <c r="C34" s="344" t="str">
        <f>C27</f>
        <v>- As at 1 July 2012</v>
      </c>
      <c r="D34" s="344"/>
      <c r="E34" s="344"/>
      <c r="F34" s="344"/>
      <c r="G34" s="344"/>
      <c r="H34" s="344"/>
      <c r="I34" s="344"/>
      <c r="J34" s="344"/>
      <c r="K34" s="344"/>
      <c r="L34" s="344"/>
      <c r="M34" s="344"/>
      <c r="N34" s="344"/>
      <c r="O34" s="214"/>
      <c r="P34" s="343">
        <v>14132</v>
      </c>
      <c r="Q34" s="216"/>
      <c r="R34" s="214"/>
    </row>
    <row r="35" spans="3:18" s="185" customFormat="1" ht="12.75" customHeight="1">
      <c r="C35" s="344" t="s">
        <v>254</v>
      </c>
      <c r="D35" s="344"/>
      <c r="E35" s="344"/>
      <c r="F35" s="344"/>
      <c r="G35" s="344"/>
      <c r="H35" s="344"/>
      <c r="I35" s="344"/>
      <c r="J35" s="344"/>
      <c r="K35" s="344"/>
      <c r="L35" s="344"/>
      <c r="M35" s="344"/>
      <c r="N35" s="344"/>
      <c r="O35" s="214"/>
      <c r="P35" s="343">
        <v>0</v>
      </c>
      <c r="Q35" s="216"/>
      <c r="R35" s="214"/>
    </row>
    <row r="36" spans="3:18" s="185" customFormat="1" ht="12.75" customHeight="1" thickBot="1">
      <c r="C36" s="344" t="str">
        <f>C29</f>
        <v>- As at 30 September 2012</v>
      </c>
      <c r="D36" s="344"/>
      <c r="E36" s="344"/>
      <c r="F36" s="344"/>
      <c r="G36" s="344"/>
      <c r="H36" s="344"/>
      <c r="I36" s="344"/>
      <c r="J36" s="344"/>
      <c r="K36" s="344"/>
      <c r="L36" s="344"/>
      <c r="M36" s="344"/>
      <c r="N36" s="344"/>
      <c r="O36" s="214"/>
      <c r="P36" s="333">
        <f>P34+P35</f>
        <v>14132</v>
      </c>
      <c r="Q36" s="216"/>
      <c r="R36" s="214"/>
    </row>
    <row r="37" s="185" customFormat="1" ht="3.75" customHeight="1">
      <c r="P37" s="215"/>
    </row>
    <row r="38" spans="1:16" ht="12.75" customHeight="1">
      <c r="A38" s="131" t="s">
        <v>241</v>
      </c>
      <c r="C38" s="131" t="s">
        <v>242</v>
      </c>
      <c r="P38" s="123"/>
    </row>
    <row r="39" ht="12.75">
      <c r="C39" s="123" t="s">
        <v>299</v>
      </c>
    </row>
    <row r="40" ht="12.75">
      <c r="P40" s="238" t="s">
        <v>249</v>
      </c>
    </row>
    <row r="41" ht="12.75">
      <c r="P41" s="183" t="s">
        <v>19</v>
      </c>
    </row>
    <row r="42" spans="3:8" ht="12.75">
      <c r="C42" s="123" t="s">
        <v>300</v>
      </c>
      <c r="D42" s="131"/>
      <c r="E42" s="131"/>
      <c r="F42" s="131"/>
      <c r="G42" s="131"/>
      <c r="H42" s="131"/>
    </row>
    <row r="43" spans="3:16" ht="13.5" thickBot="1">
      <c r="C43" s="334" t="s">
        <v>301</v>
      </c>
      <c r="P43" s="332">
        <v>1360</v>
      </c>
    </row>
    <row r="64" ht="12.75">
      <c r="A64" s="150"/>
    </row>
  </sheetData>
  <sheetProtection/>
  <mergeCells count="9">
    <mergeCell ref="C33:N33"/>
    <mergeCell ref="C26:N26"/>
    <mergeCell ref="C19:P19"/>
    <mergeCell ref="C23:P23"/>
    <mergeCell ref="A1:P1"/>
    <mergeCell ref="A2:P2"/>
    <mergeCell ref="C11:P11"/>
    <mergeCell ref="C15:P15"/>
    <mergeCell ref="C13:P13"/>
  </mergeCells>
  <printOptions/>
  <pageMargins left="1" right="0.25" top="0.6" bottom="0.75" header="0.38" footer="0.8"/>
  <pageSetup horizontalDpi="600" verticalDpi="600" orientation="portrait" scale="90" r:id="rId1"/>
  <headerFooter alignWithMargins="0">
    <oddFooter>&amp;C&amp;"Times New Roman,Italic"&amp;8Page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L136-User</cp:lastModifiedBy>
  <cp:lastPrinted>2012-11-30T07:43:44Z</cp:lastPrinted>
  <dcterms:created xsi:type="dcterms:W3CDTF">1999-02-13T02:20:00Z</dcterms:created>
  <dcterms:modified xsi:type="dcterms:W3CDTF">2012-11-30T08:01:59Z</dcterms:modified>
  <cp:category/>
  <cp:version/>
  <cp:contentType/>
  <cp:contentStatus/>
</cp:coreProperties>
</file>